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2" windowWidth="23256" windowHeight="11316"/>
  </bookViews>
  <sheets>
    <sheet name="Metadata_Formulas_for_score" sheetId="1" r:id="rId1"/>
    <sheet name="Master_datasheet" sheetId="6" r:id="rId2"/>
    <sheet name="Master_Average_Stream_Grade" sheetId="5" r:id="rId3"/>
    <sheet name="Specific_Annual_Report" sheetId="13" r:id="rId4"/>
    <sheet name="Report_from_Debbie" sheetId="8" r:id="rId5"/>
    <sheet name="Charts and Graphs" sheetId="14" r:id="rId6"/>
    <sheet name="ESRI_MAPINFO_SHEET" sheetId="4" state="veryHidden" r:id="rId7"/>
  </sheets>
  <calcPr calcId="145621"/>
</workbook>
</file>

<file path=xl/calcChain.xml><?xml version="1.0" encoding="utf-8"?>
<calcChain xmlns="http://schemas.openxmlformats.org/spreadsheetml/2006/main">
  <c r="D24" i="5" l="1"/>
  <c r="G24" i="5" s="1"/>
  <c r="E2" i="6"/>
  <c r="F2" i="6"/>
  <c r="G2" i="6"/>
  <c r="E45" i="6"/>
  <c r="F45" i="6"/>
  <c r="G45" i="6"/>
  <c r="E4" i="6"/>
  <c r="F4" i="6"/>
  <c r="G4" i="6"/>
  <c r="E5" i="6"/>
  <c r="F5" i="6"/>
  <c r="G5" i="6"/>
  <c r="E6" i="6"/>
  <c r="F6" i="6"/>
  <c r="G6" i="6"/>
  <c r="E12" i="6"/>
  <c r="F12" i="6"/>
  <c r="G12" i="6"/>
  <c r="E10" i="6"/>
  <c r="F10" i="6"/>
  <c r="G10" i="6"/>
  <c r="E11" i="6"/>
  <c r="F11" i="6"/>
  <c r="G11" i="6"/>
  <c r="E7" i="6"/>
  <c r="F7" i="6"/>
  <c r="G7" i="6"/>
  <c r="E13" i="6"/>
  <c r="F13" i="6"/>
  <c r="G13" i="6"/>
  <c r="E14" i="6"/>
  <c r="F14" i="6"/>
  <c r="G14" i="6"/>
  <c r="E15" i="6"/>
  <c r="F15" i="6"/>
  <c r="G15" i="6"/>
  <c r="E16" i="6"/>
  <c r="F16" i="6"/>
  <c r="G16" i="6"/>
  <c r="E18" i="6"/>
  <c r="F18" i="6"/>
  <c r="G18" i="6"/>
  <c r="E17" i="6"/>
  <c r="F17" i="6"/>
  <c r="G17" i="6"/>
  <c r="E20" i="6"/>
  <c r="F20" i="6"/>
  <c r="G20" i="6"/>
  <c r="E19" i="6"/>
  <c r="F19" i="6"/>
  <c r="G19" i="6"/>
  <c r="E22" i="6"/>
  <c r="F22" i="6"/>
  <c r="G22" i="6"/>
  <c r="E21" i="6"/>
  <c r="F21" i="6"/>
  <c r="G21" i="6"/>
  <c r="E24" i="6"/>
  <c r="F24" i="6"/>
  <c r="G24" i="6"/>
  <c r="E23" i="6"/>
  <c r="F23" i="6"/>
  <c r="G23" i="6"/>
  <c r="E26" i="6"/>
  <c r="F26" i="6"/>
  <c r="G26" i="6"/>
  <c r="E25" i="6"/>
  <c r="F25" i="6"/>
  <c r="G25" i="6"/>
  <c r="E29" i="6"/>
  <c r="F29" i="6"/>
  <c r="G29" i="6"/>
  <c r="E28" i="6"/>
  <c r="F28" i="6"/>
  <c r="G28" i="6"/>
  <c r="E27" i="6"/>
  <c r="F27" i="6"/>
  <c r="G27" i="6"/>
  <c r="E41" i="6"/>
  <c r="F41" i="6"/>
  <c r="G41" i="6"/>
  <c r="E30" i="6"/>
  <c r="F30" i="6"/>
  <c r="G30" i="6"/>
  <c r="E34" i="6"/>
  <c r="F34" i="6"/>
  <c r="G34" i="6"/>
  <c r="E33" i="6"/>
  <c r="F33" i="6"/>
  <c r="G33" i="6"/>
  <c r="E31" i="6"/>
  <c r="F31" i="6"/>
  <c r="G31" i="6"/>
  <c r="E32" i="6"/>
  <c r="F32" i="6"/>
  <c r="G32" i="6"/>
  <c r="E35" i="6"/>
  <c r="F35" i="6"/>
  <c r="G35" i="6"/>
  <c r="E36" i="6"/>
  <c r="F36" i="6"/>
  <c r="G36" i="6"/>
  <c r="E38" i="6"/>
  <c r="F38" i="6"/>
  <c r="G38" i="6"/>
  <c r="E37" i="6"/>
  <c r="F37" i="6"/>
  <c r="G37" i="6"/>
  <c r="E39" i="6"/>
  <c r="F39" i="6"/>
  <c r="G39" i="6"/>
  <c r="E40" i="6"/>
  <c r="F40" i="6"/>
  <c r="G40" i="6"/>
  <c r="E42" i="6"/>
  <c r="F42" i="6"/>
  <c r="G42" i="6"/>
  <c r="E56" i="6"/>
  <c r="F56" i="6"/>
  <c r="G56" i="6"/>
  <c r="E43" i="6"/>
  <c r="F43" i="6"/>
  <c r="G43" i="6"/>
  <c r="E44" i="6"/>
  <c r="F44" i="6"/>
  <c r="G44" i="6"/>
  <c r="E47" i="6"/>
  <c r="B24" i="5" s="1"/>
  <c r="E24" i="5" s="1"/>
  <c r="F47" i="6"/>
  <c r="C24" i="5" s="1"/>
  <c r="F24" i="5" s="1"/>
  <c r="G47" i="6"/>
  <c r="E46" i="6"/>
  <c r="F46" i="6"/>
  <c r="G46" i="6"/>
  <c r="E49" i="6"/>
  <c r="F49" i="6"/>
  <c r="G49" i="6"/>
  <c r="E50" i="6"/>
  <c r="F50" i="6"/>
  <c r="G50" i="6"/>
  <c r="E51" i="6"/>
  <c r="F51" i="6"/>
  <c r="G51" i="6"/>
  <c r="E52" i="6"/>
  <c r="F52" i="6"/>
  <c r="G52" i="6"/>
  <c r="E48" i="6"/>
  <c r="F48" i="6"/>
  <c r="G48" i="6"/>
  <c r="E55" i="6"/>
  <c r="F55" i="6"/>
  <c r="G55" i="6"/>
  <c r="E54" i="6"/>
  <c r="F54" i="6"/>
  <c r="G54" i="6"/>
  <c r="E53" i="6"/>
  <c r="F53" i="6"/>
  <c r="G53" i="6"/>
  <c r="E9" i="6"/>
  <c r="F9" i="6"/>
  <c r="G9" i="6"/>
  <c r="E8" i="6"/>
  <c r="F8" i="6"/>
  <c r="G8" i="6"/>
  <c r="E57" i="6"/>
  <c r="F57" i="6"/>
  <c r="G57" i="6"/>
  <c r="E3" i="6"/>
  <c r="H24" i="5" l="1"/>
  <c r="I24" i="5" s="1"/>
  <c r="G3" i="6"/>
  <c r="F3" i="6"/>
  <c r="E6" i="13" l="1"/>
  <c r="A7" i="13"/>
  <c r="C4" i="6"/>
  <c r="C56" i="6" l="1"/>
  <c r="C23" i="5" l="1"/>
  <c r="F23" i="5" s="1"/>
  <c r="D23" i="5"/>
  <c r="G23" i="5" s="1"/>
  <c r="D5" i="5"/>
  <c r="G5" i="5" s="1"/>
  <c r="C5" i="5"/>
  <c r="F5" i="5" s="1"/>
  <c r="B22" i="5"/>
  <c r="E22" i="5" s="1"/>
  <c r="B23" i="5"/>
  <c r="E23" i="5" s="1"/>
  <c r="B5" i="5"/>
  <c r="E5" i="5" s="1"/>
  <c r="C5" i="6"/>
  <c r="A19" i="8"/>
  <c r="A18" i="13" s="1"/>
  <c r="A25" i="8"/>
  <c r="C3" i="6"/>
  <c r="E41" i="13"/>
  <c r="A21" i="13"/>
  <c r="B21" i="13"/>
  <c r="A22" i="13"/>
  <c r="B22" i="13"/>
  <c r="C22" i="5" l="1"/>
  <c r="F22" i="5" s="1"/>
  <c r="D22" i="5"/>
  <c r="G22" i="5" s="1"/>
  <c r="H5" i="5"/>
  <c r="I5" i="5" s="1"/>
  <c r="H23" i="5"/>
  <c r="I23" i="5" s="1"/>
  <c r="A52" i="8"/>
  <c r="A53" i="8"/>
  <c r="A54" i="8"/>
  <c r="H22" i="5" l="1"/>
  <c r="I22" i="5" s="1"/>
  <c r="C30" i="6"/>
  <c r="C22" i="6"/>
  <c r="A28" i="8" l="1"/>
  <c r="D1" i="13" l="1"/>
  <c r="B4" i="13" l="1"/>
  <c r="B5" i="13"/>
  <c r="B6" i="13"/>
  <c r="B7" i="13"/>
  <c r="B8" i="13"/>
  <c r="B9" i="13"/>
  <c r="B10" i="13"/>
  <c r="B11" i="13"/>
  <c r="B12" i="13"/>
  <c r="B13" i="13"/>
  <c r="B14" i="13"/>
  <c r="B15" i="13"/>
  <c r="B16" i="13"/>
  <c r="B17" i="13"/>
  <c r="B18" i="13"/>
  <c r="B19" i="13"/>
  <c r="B20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38" i="13"/>
  <c r="B39" i="13"/>
  <c r="B40" i="13"/>
  <c r="B41" i="13"/>
  <c r="B42" i="13"/>
  <c r="B43" i="13"/>
  <c r="B44" i="13"/>
  <c r="B45" i="13"/>
  <c r="B46" i="13"/>
  <c r="B47" i="13"/>
  <c r="B48" i="13"/>
  <c r="B49" i="13"/>
  <c r="B50" i="13"/>
  <c r="B51" i="13"/>
  <c r="B52" i="13"/>
  <c r="B53" i="13"/>
  <c r="B54" i="13"/>
  <c r="B55" i="13"/>
  <c r="B56" i="13"/>
  <c r="B57" i="13"/>
  <c r="B58" i="13"/>
  <c r="B59" i="13"/>
  <c r="B60" i="13"/>
  <c r="B61" i="13"/>
  <c r="B62" i="13"/>
  <c r="B63" i="13"/>
  <c r="B64" i="13"/>
  <c r="B65" i="13"/>
  <c r="B66" i="13"/>
  <c r="B67" i="13"/>
  <c r="B68" i="13"/>
  <c r="B69" i="13"/>
  <c r="B70" i="13"/>
  <c r="B71" i="13"/>
  <c r="B72" i="13"/>
  <c r="B73" i="13"/>
  <c r="B74" i="13"/>
  <c r="B75" i="13"/>
  <c r="B76" i="13"/>
  <c r="B77" i="13"/>
  <c r="B78" i="13"/>
  <c r="B79" i="13"/>
  <c r="B80" i="13"/>
  <c r="B81" i="13"/>
  <c r="B82" i="13"/>
  <c r="B83" i="13"/>
  <c r="B84" i="13"/>
  <c r="B85" i="13"/>
  <c r="B86" i="13"/>
  <c r="B87" i="13"/>
  <c r="B88" i="13"/>
  <c r="B89" i="13"/>
  <c r="B90" i="13"/>
  <c r="B91" i="13"/>
  <c r="B92" i="13"/>
  <c r="B93" i="13"/>
  <c r="B94" i="13"/>
  <c r="B95" i="13"/>
  <c r="B96" i="13"/>
  <c r="B97" i="13"/>
  <c r="B98" i="13"/>
  <c r="B99" i="13"/>
  <c r="B100" i="13"/>
  <c r="B101" i="13"/>
  <c r="B102" i="13"/>
  <c r="B103" i="13"/>
  <c r="B104" i="13"/>
  <c r="B105" i="13"/>
  <c r="B106" i="13"/>
  <c r="B107" i="13"/>
  <c r="B108" i="13"/>
  <c r="B109" i="13"/>
  <c r="B110" i="13"/>
  <c r="B111" i="13"/>
  <c r="B112" i="13"/>
  <c r="B113" i="13"/>
  <c r="B114" i="13"/>
  <c r="B115" i="13"/>
  <c r="B116" i="13"/>
  <c r="B117" i="13"/>
  <c r="B118" i="13"/>
  <c r="B119" i="13"/>
  <c r="B120" i="13"/>
  <c r="B121" i="13"/>
  <c r="B122" i="13"/>
  <c r="B123" i="13"/>
  <c r="B124" i="13"/>
  <c r="B125" i="13"/>
  <c r="B126" i="13"/>
  <c r="B127" i="13"/>
  <c r="B128" i="13"/>
  <c r="B129" i="13"/>
  <c r="B130" i="13"/>
  <c r="B131" i="13"/>
  <c r="B132" i="13"/>
  <c r="B3" i="13"/>
  <c r="A30" i="13"/>
  <c r="H1" i="8"/>
  <c r="A5" i="8"/>
  <c r="A4" i="13" s="1"/>
  <c r="A6" i="8"/>
  <c r="A5" i="13" s="1"/>
  <c r="A7" i="8"/>
  <c r="A6" i="13" s="1"/>
  <c r="A8" i="8"/>
  <c r="A9" i="8"/>
  <c r="A8" i="13" s="1"/>
  <c r="A10" i="8"/>
  <c r="A9" i="13" s="1"/>
  <c r="A11" i="8"/>
  <c r="A10" i="13" s="1"/>
  <c r="A12" i="8"/>
  <c r="A11" i="13" s="1"/>
  <c r="A13" i="8"/>
  <c r="A12" i="13" s="1"/>
  <c r="A14" i="8"/>
  <c r="A13" i="13" s="1"/>
  <c r="A15" i="8"/>
  <c r="A14" i="13" s="1"/>
  <c r="A16" i="8"/>
  <c r="A15" i="13" s="1"/>
  <c r="A17" i="8"/>
  <c r="A16" i="13" s="1"/>
  <c r="A18" i="8"/>
  <c r="A17" i="13" s="1"/>
  <c r="A20" i="8"/>
  <c r="A19" i="13" s="1"/>
  <c r="A21" i="8"/>
  <c r="A20" i="13" s="1"/>
  <c r="A22" i="8"/>
  <c r="A23" i="13" s="1"/>
  <c r="A24" i="13"/>
  <c r="A23" i="8"/>
  <c r="A25" i="13" s="1"/>
  <c r="A24" i="8"/>
  <c r="A26" i="13" s="1"/>
  <c r="A27" i="13"/>
  <c r="A26" i="8"/>
  <c r="A28" i="13" s="1"/>
  <c r="A27" i="8"/>
  <c r="A29" i="13" s="1"/>
  <c r="A29" i="8"/>
  <c r="A31" i="13" s="1"/>
  <c r="A30" i="8"/>
  <c r="A32" i="13" s="1"/>
  <c r="A31" i="8"/>
  <c r="A33" i="13" s="1"/>
  <c r="A32" i="8"/>
  <c r="A34" i="13" s="1"/>
  <c r="A33" i="8"/>
  <c r="A35" i="13" s="1"/>
  <c r="A34" i="8"/>
  <c r="A36" i="13" s="1"/>
  <c r="A35" i="8"/>
  <c r="A37" i="13" s="1"/>
  <c r="A36" i="8"/>
  <c r="A38" i="13" s="1"/>
  <c r="A37" i="8"/>
  <c r="A39" i="13" s="1"/>
  <c r="A38" i="8"/>
  <c r="A40" i="13" s="1"/>
  <c r="A39" i="8"/>
  <c r="A41" i="13" s="1"/>
  <c r="A40" i="8"/>
  <c r="A42" i="13" s="1"/>
  <c r="A41" i="8"/>
  <c r="A43" i="13" s="1"/>
  <c r="A42" i="8"/>
  <c r="A44" i="13" s="1"/>
  <c r="A43" i="8"/>
  <c r="A45" i="13" s="1"/>
  <c r="A44" i="8"/>
  <c r="A46" i="13" s="1"/>
  <c r="A45" i="8"/>
  <c r="A47" i="13" s="1"/>
  <c r="A46" i="8"/>
  <c r="A48" i="13" s="1"/>
  <c r="A47" i="8"/>
  <c r="A49" i="13" s="1"/>
  <c r="A48" i="8"/>
  <c r="A50" i="13" s="1"/>
  <c r="A51" i="13"/>
  <c r="A49" i="8"/>
  <c r="A52" i="13" s="1"/>
  <c r="A50" i="8"/>
  <c r="A53" i="13" s="1"/>
  <c r="A51" i="8"/>
  <c r="A54" i="13" s="1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4" i="8"/>
  <c r="A3" i="13" s="1"/>
  <c r="D3" i="13" s="1" a="1"/>
  <c r="D3" i="13" s="1"/>
  <c r="C44" i="6"/>
  <c r="C43" i="6"/>
  <c r="C33" i="6"/>
  <c r="C34" i="6"/>
  <c r="C16" i="6"/>
  <c r="C15" i="6"/>
  <c r="C6" i="6"/>
  <c r="A2" i="5" a="1"/>
  <c r="A2" i="5" s="1"/>
  <c r="N3" i="13" l="1" a="1"/>
  <c r="N3" i="13" s="1"/>
  <c r="A2" i="14" s="1"/>
  <c r="H3" i="13"/>
  <c r="K3" i="13" s="1"/>
  <c r="F3" i="13"/>
  <c r="I3" i="13" s="1"/>
  <c r="D4" i="13" a="1"/>
  <c r="D4" i="13" s="1"/>
  <c r="D5" i="13" s="1" a="1"/>
  <c r="D5" i="13" s="1"/>
  <c r="A3" i="5" a="1"/>
  <c r="A3" i="5" s="1"/>
  <c r="C2" i="6"/>
  <c r="C45" i="6"/>
  <c r="C12" i="6"/>
  <c r="C10" i="6"/>
  <c r="C11" i="6"/>
  <c r="C7" i="6"/>
  <c r="C13" i="6"/>
  <c r="C14" i="6"/>
  <c r="C18" i="6"/>
  <c r="C17" i="6"/>
  <c r="C20" i="6"/>
  <c r="C19" i="6"/>
  <c r="C21" i="6"/>
  <c r="C24" i="6"/>
  <c r="C23" i="6"/>
  <c r="C26" i="6"/>
  <c r="C25" i="6"/>
  <c r="C29" i="6"/>
  <c r="C28" i="6"/>
  <c r="C27" i="6"/>
  <c r="C41" i="6"/>
  <c r="C31" i="6"/>
  <c r="C32" i="6"/>
  <c r="C35" i="6"/>
  <c r="C36" i="6"/>
  <c r="C38" i="6"/>
  <c r="C37" i="6"/>
  <c r="C39" i="6"/>
  <c r="C40" i="6"/>
  <c r="C42" i="6"/>
  <c r="C47" i="6"/>
  <c r="C46" i="6"/>
  <c r="C49" i="6"/>
  <c r="C50" i="6"/>
  <c r="C51" i="6"/>
  <c r="C52" i="6"/>
  <c r="C48" i="6"/>
  <c r="C55" i="6"/>
  <c r="C54" i="6"/>
  <c r="C53" i="6"/>
  <c r="C9" i="6"/>
  <c r="C8" i="6"/>
  <c r="C57" i="6"/>
  <c r="N4" i="13" l="1" a="1"/>
  <c r="N4" i="13" s="1"/>
  <c r="A4" i="5" a="1"/>
  <c r="A4" i="5" s="1"/>
  <c r="A6" i="5" s="1" a="1"/>
  <c r="A6" i="5" s="1"/>
  <c r="B3" i="5"/>
  <c r="E3" i="5" s="1"/>
  <c r="B2" i="5"/>
  <c r="C2" i="5"/>
  <c r="D2" i="5"/>
  <c r="P3" i="13"/>
  <c r="S3" i="13" s="1"/>
  <c r="O3" i="13"/>
  <c r="R3" i="13" s="1"/>
  <c r="Q3" i="13"/>
  <c r="T3" i="13" s="1"/>
  <c r="D6" i="13" a="1"/>
  <c r="D6" i="13" s="1"/>
  <c r="G3" i="13"/>
  <c r="J3" i="13" s="1"/>
  <c r="L3" i="13" s="1"/>
  <c r="H4" i="13"/>
  <c r="G4" i="13"/>
  <c r="F4" i="13"/>
  <c r="C3" i="5"/>
  <c r="F3" i="5" s="1"/>
  <c r="D3" i="5"/>
  <c r="G3" i="5" s="1"/>
  <c r="A3" i="14" l="1"/>
  <c r="N5" i="13" a="1"/>
  <c r="N5" i="13" s="1"/>
  <c r="N6" i="13" s="1" a="1"/>
  <c r="N6" i="13" s="1"/>
  <c r="C4" i="5"/>
  <c r="F4" i="5" s="1"/>
  <c r="D4" i="5"/>
  <c r="G4" i="5" s="1"/>
  <c r="A7" i="5" a="1"/>
  <c r="A7" i="5" s="1"/>
  <c r="C7" i="5" s="1"/>
  <c r="F7" i="5" s="1"/>
  <c r="B4" i="5"/>
  <c r="E4" i="5" s="1"/>
  <c r="I4" i="13"/>
  <c r="U3" i="13"/>
  <c r="V3" i="13" s="1"/>
  <c r="B2" i="14" s="1"/>
  <c r="J4" i="13"/>
  <c r="K4" i="13"/>
  <c r="Q4" i="13"/>
  <c r="T4" i="13" s="1"/>
  <c r="P4" i="13"/>
  <c r="S4" i="13" s="1"/>
  <c r="O4" i="13"/>
  <c r="R4" i="13" s="1"/>
  <c r="D7" i="13" a="1"/>
  <c r="D7" i="13" s="1"/>
  <c r="D8" i="13" s="1" a="1"/>
  <c r="D8" i="13" s="1"/>
  <c r="E3" i="13"/>
  <c r="G5" i="13"/>
  <c r="F5" i="13"/>
  <c r="H5" i="13"/>
  <c r="C6" i="5"/>
  <c r="F6" i="5" s="1"/>
  <c r="D6" i="5"/>
  <c r="G6" i="5" s="1"/>
  <c r="B6" i="5"/>
  <c r="E6" i="5" s="1"/>
  <c r="H3" i="5"/>
  <c r="I3" i="5" s="1"/>
  <c r="L29" i="1"/>
  <c r="K29" i="1"/>
  <c r="J29" i="1"/>
  <c r="L28" i="1"/>
  <c r="K28" i="1"/>
  <c r="J28" i="1"/>
  <c r="L27" i="1"/>
  <c r="K27" i="1"/>
  <c r="J27" i="1"/>
  <c r="L26" i="1"/>
  <c r="K26" i="1"/>
  <c r="J26" i="1"/>
  <c r="A4" i="14" l="1"/>
  <c r="N7" i="13" a="1"/>
  <c r="N7" i="13" s="1"/>
  <c r="N8" i="13" s="1" a="1"/>
  <c r="N8" i="13" s="1"/>
  <c r="N9" i="13" s="1" a="1"/>
  <c r="N9" i="13" s="1"/>
  <c r="H4" i="5"/>
  <c r="I4" i="5" s="1"/>
  <c r="B7" i="5"/>
  <c r="E7" i="5" s="1"/>
  <c r="A8" i="5" a="1"/>
  <c r="A8" i="5" s="1"/>
  <c r="B8" i="5" s="1"/>
  <c r="E8" i="5" s="1"/>
  <c r="D7" i="5"/>
  <c r="G7" i="5" s="1"/>
  <c r="L4" i="13"/>
  <c r="E4" i="13" s="1"/>
  <c r="U4" i="13"/>
  <c r="V4" i="13" s="1"/>
  <c r="B3" i="14" s="1"/>
  <c r="A5" i="14"/>
  <c r="Q5" i="13"/>
  <c r="T5" i="13" s="1"/>
  <c r="P5" i="13"/>
  <c r="S5" i="13" s="1"/>
  <c r="O5" i="13"/>
  <c r="R5" i="13" s="1"/>
  <c r="J5" i="13"/>
  <c r="D9" i="13" a="1"/>
  <c r="D9" i="13" s="1"/>
  <c r="D10" i="13" s="1" a="1"/>
  <c r="D10" i="13" s="1"/>
  <c r="K5" i="13"/>
  <c r="I5" i="13"/>
  <c r="G6" i="13"/>
  <c r="H6" i="13"/>
  <c r="F6" i="13"/>
  <c r="H6" i="5"/>
  <c r="I6" i="5" s="1"/>
  <c r="M28" i="1"/>
  <c r="M27" i="1"/>
  <c r="M26" i="1"/>
  <c r="M29" i="1"/>
  <c r="H7" i="5" l="1"/>
  <c r="I7" i="5" s="1"/>
  <c r="A9" i="5" a="1"/>
  <c r="A9" i="5" s="1"/>
  <c r="C9" i="5" s="1"/>
  <c r="F9" i="5" s="1"/>
  <c r="D8" i="5"/>
  <c r="G8" i="5" s="1"/>
  <c r="C8" i="5"/>
  <c r="F8" i="5" s="1"/>
  <c r="L5" i="13"/>
  <c r="E5" i="13" s="1"/>
  <c r="U5" i="13"/>
  <c r="V5" i="13" s="1"/>
  <c r="B4" i="14" s="1"/>
  <c r="I6" i="13"/>
  <c r="D11" i="13" a="1"/>
  <c r="D11" i="13" s="1"/>
  <c r="K6" i="13"/>
  <c r="J6" i="13"/>
  <c r="O6" i="13"/>
  <c r="R6" i="13" s="1"/>
  <c r="P6" i="13"/>
  <c r="S6" i="13" s="1"/>
  <c r="Q6" i="13"/>
  <c r="T6" i="13" s="1"/>
  <c r="H8" i="13"/>
  <c r="F8" i="13"/>
  <c r="G8" i="13"/>
  <c r="F7" i="13"/>
  <c r="H7" i="13"/>
  <c r="G7" i="13"/>
  <c r="N29" i="1"/>
  <c r="H8" i="5" l="1"/>
  <c r="I8" i="5" s="1"/>
  <c r="A10" i="5" a="1"/>
  <c r="A10" i="5" s="1"/>
  <c r="C10" i="5" s="1"/>
  <c r="F10" i="5" s="1"/>
  <c r="B9" i="5"/>
  <c r="E9" i="5" s="1"/>
  <c r="D9" i="5"/>
  <c r="G9" i="5" s="1"/>
  <c r="Q7" i="13"/>
  <c r="T7" i="13" s="1"/>
  <c r="A6" i="14"/>
  <c r="L6" i="13"/>
  <c r="P7" i="13"/>
  <c r="S7" i="13" s="1"/>
  <c r="O7" i="13"/>
  <c r="R7" i="13" s="1"/>
  <c r="U6" i="13"/>
  <c r="V6" i="13" s="1"/>
  <c r="B5" i="14" s="1"/>
  <c r="D12" i="13" a="1"/>
  <c r="D12" i="13" s="1"/>
  <c r="K7" i="13"/>
  <c r="K8" i="13"/>
  <c r="I7" i="13"/>
  <c r="J8" i="13"/>
  <c r="J7" i="13"/>
  <c r="I8" i="13"/>
  <c r="G9" i="13"/>
  <c r="F9" i="13"/>
  <c r="H9" i="13"/>
  <c r="H10" i="13"/>
  <c r="G10" i="13"/>
  <c r="F10" i="13"/>
  <c r="H9" i="5" l="1"/>
  <c r="I9" i="5" s="1"/>
  <c r="A11" i="5" a="1"/>
  <c r="A11" i="5" s="1"/>
  <c r="B11" i="5" s="1"/>
  <c r="E11" i="5" s="1"/>
  <c r="D10" i="5"/>
  <c r="G10" i="5" s="1"/>
  <c r="B10" i="5"/>
  <c r="E10" i="5" s="1"/>
  <c r="P8" i="13"/>
  <c r="S8" i="13" s="1"/>
  <c r="A7" i="14"/>
  <c r="U7" i="13"/>
  <c r="V7" i="13" s="1"/>
  <c r="B6" i="14" s="1"/>
  <c r="L7" i="13"/>
  <c r="P9" i="13"/>
  <c r="S9" i="13" s="1"/>
  <c r="Q8" i="13"/>
  <c r="T8" i="13" s="1"/>
  <c r="L8" i="13"/>
  <c r="E8" i="13" s="1"/>
  <c r="O8" i="13"/>
  <c r="R8" i="13" s="1"/>
  <c r="J9" i="13"/>
  <c r="J10" i="13"/>
  <c r="K10" i="13"/>
  <c r="I10" i="13"/>
  <c r="I9" i="13"/>
  <c r="K9" i="13"/>
  <c r="D13" i="13" a="1"/>
  <c r="D13" i="13" s="1"/>
  <c r="D14" i="13" s="1" a="1"/>
  <c r="D14" i="13" s="1"/>
  <c r="D15" i="13" s="1" a="1"/>
  <c r="D15" i="13" s="1"/>
  <c r="D16" i="13" s="1" a="1"/>
  <c r="D16" i="13" s="1"/>
  <c r="F11" i="13"/>
  <c r="H11" i="13"/>
  <c r="G11" i="13"/>
  <c r="H10" i="5" l="1"/>
  <c r="I10" i="5" s="1"/>
  <c r="D11" i="5"/>
  <c r="G11" i="5" s="1"/>
  <c r="A12" i="5" a="1"/>
  <c r="A12" i="5" s="1"/>
  <c r="C12" i="5" s="1"/>
  <c r="F12" i="5" s="1"/>
  <c r="C11" i="5"/>
  <c r="F11" i="5" s="1"/>
  <c r="U8" i="13"/>
  <c r="V8" i="13" s="1"/>
  <c r="B7" i="14" s="1"/>
  <c r="Q9" i="13"/>
  <c r="T9" i="13" s="1"/>
  <c r="N10" i="13" a="1"/>
  <c r="N10" i="13" s="1"/>
  <c r="A8" i="14" s="1"/>
  <c r="O9" i="13"/>
  <c r="R9" i="13" s="1"/>
  <c r="L10" i="13"/>
  <c r="E10" i="13" s="1"/>
  <c r="L9" i="13"/>
  <c r="E9" i="13" s="1"/>
  <c r="I11" i="13"/>
  <c r="D17" i="13" a="1"/>
  <c r="D17" i="13" s="1"/>
  <c r="D18" i="13" s="1" a="1"/>
  <c r="D18" i="13" s="1"/>
  <c r="D19" i="13" s="1" a="1"/>
  <c r="D19" i="13" s="1"/>
  <c r="D20" i="13" s="1" a="1"/>
  <c r="D20" i="13" s="1"/>
  <c r="D21" i="13" s="1" a="1"/>
  <c r="D21" i="13" s="1"/>
  <c r="D22" i="13" s="1" a="1"/>
  <c r="D22" i="13" s="1"/>
  <c r="D23" i="13" s="1" a="1"/>
  <c r="D23" i="13" s="1"/>
  <c r="D24" i="13" s="1" a="1"/>
  <c r="D24" i="13" s="1"/>
  <c r="D25" i="13" s="1" a="1"/>
  <c r="D25" i="13" s="1"/>
  <c r="D26" i="13" s="1" a="1"/>
  <c r="D26" i="13" s="1"/>
  <c r="D27" i="13" s="1" a="1"/>
  <c r="D27" i="13" s="1"/>
  <c r="D28" i="13" s="1" a="1"/>
  <c r="D28" i="13" s="1"/>
  <c r="D29" i="13" s="1" a="1"/>
  <c r="D29" i="13" s="1"/>
  <c r="D30" i="13" s="1" a="1"/>
  <c r="D30" i="13" s="1"/>
  <c r="D31" i="13" s="1" a="1"/>
  <c r="D31" i="13" s="1"/>
  <c r="D32" i="13" s="1" a="1"/>
  <c r="D32" i="13" s="1"/>
  <c r="D33" i="13" s="1" a="1"/>
  <c r="D33" i="13" s="1"/>
  <c r="D34" i="13" s="1" a="1"/>
  <c r="D34" i="13" s="1"/>
  <c r="D35" i="13" s="1" a="1"/>
  <c r="D35" i="13" s="1"/>
  <c r="D36" i="13" s="1" a="1"/>
  <c r="D36" i="13" s="1"/>
  <c r="D37" i="13" s="1" a="1"/>
  <c r="D37" i="13" s="1"/>
  <c r="D38" i="13" s="1" a="1"/>
  <c r="D38" i="13" s="1"/>
  <c r="D39" i="13" s="1" a="1"/>
  <c r="D39" i="13" s="1"/>
  <c r="D40" i="13" s="1" a="1"/>
  <c r="D40" i="13" s="1"/>
  <c r="D41" i="13" s="1" a="1"/>
  <c r="D41" i="13" s="1"/>
  <c r="D42" i="13" s="1" a="1"/>
  <c r="D42" i="13" s="1"/>
  <c r="D43" i="13" s="1" a="1"/>
  <c r="D43" i="13" s="1"/>
  <c r="D44" i="13" s="1" a="1"/>
  <c r="D44" i="13" s="1"/>
  <c r="D45" i="13" s="1" a="1"/>
  <c r="D45" i="13" s="1"/>
  <c r="D46" i="13" s="1" a="1"/>
  <c r="D46" i="13" s="1"/>
  <c r="D47" i="13" s="1" a="1"/>
  <c r="D47" i="13" s="1"/>
  <c r="D48" i="13" s="1" a="1"/>
  <c r="D48" i="13" s="1"/>
  <c r="D49" i="13" s="1" a="1"/>
  <c r="D49" i="13" s="1"/>
  <c r="D50" i="13" s="1" a="1"/>
  <c r="D50" i="13" s="1"/>
  <c r="D51" i="13" s="1" a="1"/>
  <c r="D51" i="13" s="1"/>
  <c r="D52" i="13" s="1" a="1"/>
  <c r="D52" i="13" s="1"/>
  <c r="D53" i="13" s="1" a="1"/>
  <c r="D53" i="13" s="1"/>
  <c r="D54" i="13" s="1" a="1"/>
  <c r="D54" i="13" s="1"/>
  <c r="D55" i="13" s="1" a="1"/>
  <c r="D55" i="13" s="1"/>
  <c r="D56" i="13" s="1" a="1"/>
  <c r="D56" i="13" s="1"/>
  <c r="D57" i="13" s="1" a="1"/>
  <c r="D57" i="13" s="1"/>
  <c r="D58" i="13" s="1" a="1"/>
  <c r="D58" i="13" s="1"/>
  <c r="D59" i="13" s="1" a="1"/>
  <c r="D59" i="13" s="1"/>
  <c r="D60" i="13" s="1" a="1"/>
  <c r="D60" i="13" s="1"/>
  <c r="D61" i="13" s="1" a="1"/>
  <c r="D61" i="13" s="1"/>
  <c r="D62" i="13" s="1" a="1"/>
  <c r="D62" i="13" s="1"/>
  <c r="D63" i="13" s="1" a="1"/>
  <c r="D63" i="13" s="1"/>
  <c r="D64" i="13" s="1" a="1"/>
  <c r="D64" i="13" s="1"/>
  <c r="D65" i="13" s="1" a="1"/>
  <c r="D65" i="13" s="1"/>
  <c r="D66" i="13" s="1" a="1"/>
  <c r="D66" i="13" s="1"/>
  <c r="D67" i="13" s="1" a="1"/>
  <c r="D67" i="13" s="1"/>
  <c r="D68" i="13" s="1" a="1"/>
  <c r="D68" i="13" s="1"/>
  <c r="D69" i="13" s="1" a="1"/>
  <c r="D69" i="13" s="1"/>
  <c r="D70" i="13" s="1" a="1"/>
  <c r="D70" i="13" s="1"/>
  <c r="D71" i="13" s="1" a="1"/>
  <c r="D71" i="13" s="1"/>
  <c r="D72" i="13" s="1" a="1"/>
  <c r="D72" i="13" s="1"/>
  <c r="D73" i="13" s="1" a="1"/>
  <c r="D73" i="13" s="1"/>
  <c r="D74" i="13" s="1" a="1"/>
  <c r="D74" i="13" s="1"/>
  <c r="D75" i="13" s="1" a="1"/>
  <c r="D75" i="13" s="1"/>
  <c r="D76" i="13" s="1" a="1"/>
  <c r="D76" i="13" s="1"/>
  <c r="D77" i="13" s="1" a="1"/>
  <c r="D77" i="13" s="1"/>
  <c r="D78" i="13" s="1" a="1"/>
  <c r="D78" i="13" s="1"/>
  <c r="D79" i="13" s="1" a="1"/>
  <c r="D79" i="13" s="1"/>
  <c r="D80" i="13" s="1" a="1"/>
  <c r="D80" i="13" s="1"/>
  <c r="D81" i="13" s="1" a="1"/>
  <c r="D81" i="13" s="1"/>
  <c r="D82" i="13" s="1" a="1"/>
  <c r="D82" i="13" s="1"/>
  <c r="D83" i="13" s="1" a="1"/>
  <c r="D83" i="13" s="1"/>
  <c r="D84" i="13" s="1" a="1"/>
  <c r="D84" i="13" s="1"/>
  <c r="D85" i="13" s="1" a="1"/>
  <c r="D85" i="13" s="1"/>
  <c r="D86" i="13" s="1" a="1"/>
  <c r="D86" i="13" s="1"/>
  <c r="D87" i="13" s="1" a="1"/>
  <c r="D87" i="13" s="1"/>
  <c r="D88" i="13" s="1" a="1"/>
  <c r="D88" i="13" s="1"/>
  <c r="D89" i="13" s="1" a="1"/>
  <c r="D89" i="13" s="1"/>
  <c r="D90" i="13" s="1" a="1"/>
  <c r="D90" i="13" s="1"/>
  <c r="D91" i="13" s="1" a="1"/>
  <c r="D91" i="13" s="1"/>
  <c r="D92" i="13" s="1" a="1"/>
  <c r="D92" i="13" s="1"/>
  <c r="D93" i="13" s="1" a="1"/>
  <c r="D93" i="13" s="1"/>
  <c r="D94" i="13" s="1" a="1"/>
  <c r="D94" i="13" s="1"/>
  <c r="D95" i="13" s="1" a="1"/>
  <c r="D95" i="13" s="1"/>
  <c r="D96" i="13" s="1" a="1"/>
  <c r="D96" i="13" s="1"/>
  <c r="D97" i="13" s="1" a="1"/>
  <c r="D97" i="13" s="1"/>
  <c r="D98" i="13" s="1" a="1"/>
  <c r="D98" i="13" s="1"/>
  <c r="D99" i="13" s="1" a="1"/>
  <c r="D99" i="13" s="1"/>
  <c r="D100" i="13" s="1" a="1"/>
  <c r="D100" i="13" s="1"/>
  <c r="D101" i="13" s="1" a="1"/>
  <c r="D101" i="13" s="1"/>
  <c r="D102" i="13" s="1" a="1"/>
  <c r="D102" i="13" s="1"/>
  <c r="D103" i="13" s="1" a="1"/>
  <c r="D103" i="13" s="1"/>
  <c r="D104" i="13" s="1" a="1"/>
  <c r="D104" i="13" s="1"/>
  <c r="D105" i="13" s="1" a="1"/>
  <c r="D105" i="13" s="1"/>
  <c r="D106" i="13" s="1" a="1"/>
  <c r="D106" i="13" s="1"/>
  <c r="D107" i="13" s="1" a="1"/>
  <c r="D107" i="13" s="1"/>
  <c r="D108" i="13" s="1" a="1"/>
  <c r="D108" i="13" s="1"/>
  <c r="D109" i="13" s="1" a="1"/>
  <c r="D109" i="13" s="1"/>
  <c r="D110" i="13" s="1" a="1"/>
  <c r="D110" i="13" s="1"/>
  <c r="D111" i="13" s="1" a="1"/>
  <c r="D111" i="13" s="1"/>
  <c r="D112" i="13" s="1" a="1"/>
  <c r="D112" i="13" s="1"/>
  <c r="D113" i="13" s="1" a="1"/>
  <c r="D113" i="13" s="1"/>
  <c r="D114" i="13" s="1" a="1"/>
  <c r="D114" i="13" s="1"/>
  <c r="D115" i="13" s="1" a="1"/>
  <c r="D115" i="13" s="1"/>
  <c r="D116" i="13" s="1" a="1"/>
  <c r="D116" i="13" s="1"/>
  <c r="D117" i="13" s="1" a="1"/>
  <c r="D117" i="13" s="1"/>
  <c r="D118" i="13" s="1" a="1"/>
  <c r="D118" i="13" s="1"/>
  <c r="D119" i="13" s="1" a="1"/>
  <c r="D119" i="13" s="1"/>
  <c r="D120" i="13" s="1" a="1"/>
  <c r="D120" i="13" s="1"/>
  <c r="D121" i="13" s="1" a="1"/>
  <c r="D121" i="13" s="1"/>
  <c r="D122" i="13" s="1" a="1"/>
  <c r="D122" i="13" s="1"/>
  <c r="D123" i="13" s="1" a="1"/>
  <c r="D123" i="13" s="1"/>
  <c r="D124" i="13" s="1" a="1"/>
  <c r="D124" i="13" s="1"/>
  <c r="D125" i="13" s="1" a="1"/>
  <c r="D125" i="13" s="1"/>
  <c r="D126" i="13" s="1" a="1"/>
  <c r="D126" i="13" s="1"/>
  <c r="D127" i="13" s="1" a="1"/>
  <c r="D127" i="13" s="1"/>
  <c r="D128" i="13" s="1" a="1"/>
  <c r="D128" i="13" s="1"/>
  <c r="D129" i="13" s="1" a="1"/>
  <c r="D129" i="13" s="1"/>
  <c r="D130" i="13" s="1" a="1"/>
  <c r="D130" i="13" s="1"/>
  <c r="D131" i="13" s="1" a="1"/>
  <c r="D131" i="13" s="1"/>
  <c r="D132" i="13" s="1" a="1"/>
  <c r="D132" i="13" s="1"/>
  <c r="J11" i="13"/>
  <c r="K11" i="13"/>
  <c r="H12" i="13"/>
  <c r="G12" i="13"/>
  <c r="F12" i="13"/>
  <c r="H11" i="5" l="1"/>
  <c r="I11" i="5" s="1"/>
  <c r="A13" i="5" a="1"/>
  <c r="A13" i="5" s="1"/>
  <c r="A14" i="5" s="1" a="1"/>
  <c r="A14" i="5" s="1"/>
  <c r="A15" i="5" s="1" a="1"/>
  <c r="A15" i="5" s="1"/>
  <c r="D15" i="5" s="1"/>
  <c r="G15" i="5" s="1"/>
  <c r="D12" i="5"/>
  <c r="G12" i="5" s="1"/>
  <c r="B12" i="5"/>
  <c r="E12" i="5" s="1"/>
  <c r="U9" i="13"/>
  <c r="V9" i="13" s="1"/>
  <c r="N11" i="13" a="1"/>
  <c r="N11" i="13" s="1"/>
  <c r="O10" i="13"/>
  <c r="R10" i="13" s="1"/>
  <c r="P10" i="13"/>
  <c r="S10" i="13" s="1"/>
  <c r="Q10" i="13"/>
  <c r="T10" i="13" s="1"/>
  <c r="L11" i="13"/>
  <c r="E11" i="13" s="1"/>
  <c r="I12" i="13"/>
  <c r="K12" i="13"/>
  <c r="J12" i="13"/>
  <c r="G13" i="13"/>
  <c r="F13" i="13"/>
  <c r="H13" i="13"/>
  <c r="G2" i="5"/>
  <c r="F2" i="5"/>
  <c r="E2" i="5"/>
  <c r="H12" i="5" l="1"/>
  <c r="I12" i="5" s="1"/>
  <c r="A16" i="5" a="1"/>
  <c r="A16" i="5" s="1"/>
  <c r="A17" i="5" s="1" a="1"/>
  <c r="A17" i="5" s="1"/>
  <c r="A18" i="5" s="1" a="1"/>
  <c r="A18" i="5" s="1"/>
  <c r="A19" i="5" s="1" a="1"/>
  <c r="A19" i="5" s="1"/>
  <c r="A20" i="5" s="1" a="1"/>
  <c r="A20" i="5" s="1"/>
  <c r="A21" i="5" s="1" a="1"/>
  <c r="A21" i="5" s="1"/>
  <c r="C15" i="5"/>
  <c r="F15" i="5" s="1"/>
  <c r="C13" i="5"/>
  <c r="F13" i="5" s="1"/>
  <c r="D14" i="5"/>
  <c r="G14" i="5" s="1"/>
  <c r="B15" i="5"/>
  <c r="E15" i="5" s="1"/>
  <c r="C14" i="5"/>
  <c r="F14" i="5" s="1"/>
  <c r="B13" i="5"/>
  <c r="E13" i="5" s="1"/>
  <c r="B14" i="5"/>
  <c r="E14" i="5" s="1"/>
  <c r="D13" i="5"/>
  <c r="G13" i="5" s="1"/>
  <c r="P11" i="13"/>
  <c r="S11" i="13" s="1"/>
  <c r="A9" i="14"/>
  <c r="U10" i="13"/>
  <c r="V10" i="13" s="1"/>
  <c r="B8" i="14" s="1"/>
  <c r="N12" i="13" a="1"/>
  <c r="N12" i="13" s="1"/>
  <c r="A10" i="14" s="1"/>
  <c r="Y11" i="13"/>
  <c r="O11" i="13"/>
  <c r="R11" i="13" s="1"/>
  <c r="Q11" i="13"/>
  <c r="T11" i="13" s="1"/>
  <c r="L12" i="13"/>
  <c r="E12" i="13" s="1"/>
  <c r="J13" i="13"/>
  <c r="K13" i="13"/>
  <c r="I13" i="13"/>
  <c r="H14" i="13"/>
  <c r="G14" i="13"/>
  <c r="F14" i="13"/>
  <c r="H2" i="5"/>
  <c r="X9" i="13" l="1"/>
  <c r="Y9" i="13"/>
  <c r="H14" i="5"/>
  <c r="I14" i="5" s="1"/>
  <c r="X11" i="13" s="1"/>
  <c r="H15" i="5"/>
  <c r="I15" i="5" s="1"/>
  <c r="H13" i="5"/>
  <c r="I13" i="5" s="1"/>
  <c r="D16" i="5"/>
  <c r="G16" i="5" s="1"/>
  <c r="Y6" i="13"/>
  <c r="C16" i="5"/>
  <c r="F16" i="5" s="1"/>
  <c r="B16" i="5"/>
  <c r="E16" i="5" s="1"/>
  <c r="U11" i="13"/>
  <c r="V11" i="13" s="1"/>
  <c r="B9" i="14" s="1"/>
  <c r="I2" i="5"/>
  <c r="X3" i="13" s="1"/>
  <c r="Y3" i="13"/>
  <c r="Y12" i="13"/>
  <c r="X12" i="13"/>
  <c r="Q12" i="13"/>
  <c r="T12" i="13" s="1"/>
  <c r="N13" i="13" a="1"/>
  <c r="N13" i="13" s="1"/>
  <c r="A11" i="14" s="1"/>
  <c r="P12" i="13"/>
  <c r="S12" i="13" s="1"/>
  <c r="O12" i="13"/>
  <c r="R12" i="13" s="1"/>
  <c r="L13" i="13"/>
  <c r="E13" i="13" s="1"/>
  <c r="I14" i="13"/>
  <c r="J14" i="13"/>
  <c r="K14" i="13"/>
  <c r="F15" i="13"/>
  <c r="H15" i="13"/>
  <c r="G15" i="13"/>
  <c r="C18" i="5"/>
  <c r="F18" i="5" s="1"/>
  <c r="B18" i="5"/>
  <c r="E18" i="5" s="1"/>
  <c r="D18" i="5"/>
  <c r="G18" i="5" s="1"/>
  <c r="B17" i="5"/>
  <c r="E17" i="5" s="1"/>
  <c r="D17" i="5"/>
  <c r="G17" i="5" s="1"/>
  <c r="C17" i="5"/>
  <c r="F17" i="5" s="1"/>
  <c r="H16" i="5" l="1"/>
  <c r="I16" i="5" s="1"/>
  <c r="U12" i="13"/>
  <c r="V12" i="13" s="1"/>
  <c r="B10" i="14" s="1"/>
  <c r="N14" i="13" a="1"/>
  <c r="N14" i="13" s="1"/>
  <c r="A12" i="14" s="1"/>
  <c r="X13" i="13"/>
  <c r="Y13" i="13"/>
  <c r="Q13" i="13"/>
  <c r="T13" i="13" s="1"/>
  <c r="L14" i="13"/>
  <c r="E14" i="13" s="1"/>
  <c r="O13" i="13"/>
  <c r="R13" i="13" s="1"/>
  <c r="P13" i="13"/>
  <c r="S13" i="13" s="1"/>
  <c r="H18" i="5"/>
  <c r="K15" i="13"/>
  <c r="I15" i="13"/>
  <c r="J15" i="13"/>
  <c r="H16" i="13"/>
  <c r="G16" i="13"/>
  <c r="F16" i="13"/>
  <c r="B19" i="5"/>
  <c r="E19" i="5" s="1"/>
  <c r="C19" i="5"/>
  <c r="F19" i="5" s="1"/>
  <c r="D19" i="5"/>
  <c r="G19" i="5" s="1"/>
  <c r="H17" i="5"/>
  <c r="I17" i="5" s="1"/>
  <c r="I18" i="5" l="1"/>
  <c r="U13" i="13"/>
  <c r="V13" i="13" s="1"/>
  <c r="B11" i="14" s="1"/>
  <c r="N15" i="13" a="1"/>
  <c r="N15" i="13" s="1"/>
  <c r="A13" i="14" s="1"/>
  <c r="L15" i="13"/>
  <c r="E15" i="13" s="1"/>
  <c r="X14" i="13"/>
  <c r="Y14" i="13"/>
  <c r="O14" i="13"/>
  <c r="R14" i="13" s="1"/>
  <c r="Q14" i="13"/>
  <c r="T14" i="13" s="1"/>
  <c r="P14" i="13"/>
  <c r="S14" i="13" s="1"/>
  <c r="H19" i="5"/>
  <c r="I19" i="5" s="1"/>
  <c r="K16" i="13"/>
  <c r="I16" i="13"/>
  <c r="J16" i="13"/>
  <c r="G17" i="13"/>
  <c r="F17" i="13"/>
  <c r="H17" i="13"/>
  <c r="C20" i="5"/>
  <c r="F20" i="5" s="1"/>
  <c r="D20" i="5"/>
  <c r="G20" i="5" s="1"/>
  <c r="B20" i="5"/>
  <c r="E20" i="5" s="1"/>
  <c r="Y10" i="13" l="1"/>
  <c r="X10" i="13"/>
  <c r="Y15" i="13"/>
  <c r="X15" i="13"/>
  <c r="P15" i="13"/>
  <c r="S15" i="13" s="1"/>
  <c r="O15" i="13"/>
  <c r="R15" i="13" s="1"/>
  <c r="Q15" i="13"/>
  <c r="T15" i="13" s="1"/>
  <c r="L16" i="13"/>
  <c r="E16" i="13" s="1"/>
  <c r="U14" i="13"/>
  <c r="V14" i="13" s="1"/>
  <c r="B12" i="14" s="1"/>
  <c r="N16" i="13" a="1"/>
  <c r="N16" i="13" s="1"/>
  <c r="H20" i="5"/>
  <c r="Y7" i="13" s="1"/>
  <c r="J17" i="13"/>
  <c r="K17" i="13"/>
  <c r="I17" i="13"/>
  <c r="H18" i="13"/>
  <c r="G18" i="13"/>
  <c r="F18" i="13"/>
  <c r="C21" i="5"/>
  <c r="F21" i="5" s="1"/>
  <c r="D21" i="5"/>
  <c r="G21" i="5" s="1"/>
  <c r="B21" i="5"/>
  <c r="E21" i="5" s="1"/>
  <c r="I20" i="5" l="1"/>
  <c r="N17" i="13" a="1"/>
  <c r="N17" i="13" s="1"/>
  <c r="A15" i="14" s="1"/>
  <c r="A14" i="14"/>
  <c r="H21" i="5"/>
  <c r="I21" i="5" s="1"/>
  <c r="L17" i="13"/>
  <c r="E17" i="13" s="1"/>
  <c r="U15" i="13"/>
  <c r="V15" i="13" s="1"/>
  <c r="B13" i="14" s="1"/>
  <c r="Y16" i="13"/>
  <c r="X16" i="13"/>
  <c r="Q16" i="13"/>
  <c r="T16" i="13" s="1"/>
  <c r="P16" i="13"/>
  <c r="S16" i="13" s="1"/>
  <c r="O16" i="13"/>
  <c r="R16" i="13" s="1"/>
  <c r="K18" i="13"/>
  <c r="I18" i="13"/>
  <c r="J18" i="13"/>
  <c r="F19" i="13"/>
  <c r="H19" i="13"/>
  <c r="G19" i="13"/>
  <c r="Y8" i="13" l="1"/>
  <c r="X8" i="13"/>
  <c r="X7" i="13"/>
  <c r="X6" i="13"/>
  <c r="X5" i="13"/>
  <c r="Y5" i="13"/>
  <c r="O17" i="13"/>
  <c r="R17" i="13" s="1"/>
  <c r="P17" i="13"/>
  <c r="S17" i="13" s="1"/>
  <c r="Y17" i="13"/>
  <c r="Q17" i="13"/>
  <c r="T17" i="13" s="1"/>
  <c r="X17" i="13"/>
  <c r="N18" i="13" a="1"/>
  <c r="N18" i="13" s="1"/>
  <c r="P18" i="13" s="1"/>
  <c r="S18" i="13" s="1"/>
  <c r="X4" i="13"/>
  <c r="Y4" i="13"/>
  <c r="U16" i="13"/>
  <c r="V16" i="13" s="1"/>
  <c r="B14" i="14" s="1"/>
  <c r="L18" i="13"/>
  <c r="E18" i="13" s="1"/>
  <c r="I19" i="13"/>
  <c r="K19" i="13"/>
  <c r="J19" i="13"/>
  <c r="H20" i="13"/>
  <c r="G20" i="13"/>
  <c r="F20" i="13"/>
  <c r="U17" i="13" l="1"/>
  <c r="V17" i="13" s="1"/>
  <c r="B15" i="14" s="1"/>
  <c r="N19" i="13" a="1"/>
  <c r="N19" i="13" s="1"/>
  <c r="O19" i="13" s="1"/>
  <c r="R19" i="13" s="1"/>
  <c r="O18" i="13"/>
  <c r="R18" i="13" s="1"/>
  <c r="A16" i="14"/>
  <c r="X18" i="13"/>
  <c r="Y18" i="13"/>
  <c r="Q18" i="13"/>
  <c r="T18" i="13" s="1"/>
  <c r="L19" i="13"/>
  <c r="E19" i="13" s="1"/>
  <c r="K20" i="13"/>
  <c r="I20" i="13"/>
  <c r="J20" i="13"/>
  <c r="G21" i="13"/>
  <c r="F21" i="13"/>
  <c r="H21" i="13"/>
  <c r="U18" i="13" l="1"/>
  <c r="V18" i="13" s="1"/>
  <c r="B16" i="14" s="1"/>
  <c r="N20" i="13" a="1"/>
  <c r="N20" i="13" s="1"/>
  <c r="A18" i="14" s="1"/>
  <c r="Y19" i="13"/>
  <c r="X19" i="13"/>
  <c r="Q19" i="13"/>
  <c r="T19" i="13" s="1"/>
  <c r="P19" i="13"/>
  <c r="S19" i="13" s="1"/>
  <c r="U19" i="13" s="1"/>
  <c r="V19" i="13" s="1"/>
  <c r="B17" i="14" s="1"/>
  <c r="A17" i="14"/>
  <c r="L20" i="13"/>
  <c r="E20" i="13" s="1"/>
  <c r="K21" i="13"/>
  <c r="I21" i="13"/>
  <c r="J21" i="13"/>
  <c r="H22" i="13"/>
  <c r="G22" i="13"/>
  <c r="F22" i="13"/>
  <c r="Y20" i="13" l="1"/>
  <c r="N21" i="13" a="1"/>
  <c r="N21" i="13" s="1"/>
  <c r="O20" i="13"/>
  <c r="R20" i="13" s="1"/>
  <c r="Q20" i="13"/>
  <c r="T20" i="13" s="1"/>
  <c r="P20" i="13"/>
  <c r="S20" i="13" s="1"/>
  <c r="X20" i="13"/>
  <c r="L21" i="13"/>
  <c r="E21" i="13" s="1"/>
  <c r="I22" i="13"/>
  <c r="J22" i="13"/>
  <c r="K22" i="13"/>
  <c r="F23" i="13"/>
  <c r="H23" i="13"/>
  <c r="G23" i="13"/>
  <c r="U20" i="13" l="1"/>
  <c r="V20" i="13" s="1"/>
  <c r="B18" i="14" s="1"/>
  <c r="N22" i="13" a="1"/>
  <c r="N22" i="13" s="1"/>
  <c r="O22" i="13" s="1"/>
  <c r="R22" i="13" s="1"/>
  <c r="A19" i="14"/>
  <c r="X21" i="13"/>
  <c r="O21" i="13"/>
  <c r="R21" i="13" s="1"/>
  <c r="Q21" i="13"/>
  <c r="T21" i="13" s="1"/>
  <c r="P21" i="13"/>
  <c r="S21" i="13" s="1"/>
  <c r="Y21" i="13"/>
  <c r="L22" i="13"/>
  <c r="E22" i="13" s="1"/>
  <c r="I23" i="13"/>
  <c r="J23" i="13"/>
  <c r="K23" i="13"/>
  <c r="H24" i="13"/>
  <c r="G24" i="13"/>
  <c r="F24" i="13"/>
  <c r="U21" i="13" l="1"/>
  <c r="V21" i="13" s="1"/>
  <c r="B19" i="14" s="1"/>
  <c r="E5" i="14" s="1"/>
  <c r="E2" i="14"/>
  <c r="E3" i="14"/>
  <c r="E4" i="14"/>
  <c r="E6" i="14"/>
  <c r="P22" i="13"/>
  <c r="S22" i="13" s="1"/>
  <c r="Q22" i="13"/>
  <c r="T22" i="13" s="1"/>
  <c r="N23" i="13" a="1"/>
  <c r="N23" i="13" s="1"/>
  <c r="O23" i="13" s="1"/>
  <c r="R23" i="13" s="1"/>
  <c r="U22" i="13"/>
  <c r="V22" i="13" s="1"/>
  <c r="L23" i="13"/>
  <c r="E23" i="13" s="1"/>
  <c r="K24" i="13"/>
  <c r="I24" i="13"/>
  <c r="J24" i="13"/>
  <c r="G25" i="13"/>
  <c r="F25" i="13"/>
  <c r="H25" i="13"/>
  <c r="Q23" i="13" l="1"/>
  <c r="T23" i="13" s="1"/>
  <c r="P23" i="13"/>
  <c r="S23" i="13" s="1"/>
  <c r="N24" i="13" a="1"/>
  <c r="N24" i="13" s="1"/>
  <c r="N25" i="13" s="1" a="1"/>
  <c r="N25" i="13" s="1"/>
  <c r="P25" i="13" s="1"/>
  <c r="S25" i="13" s="1"/>
  <c r="U23" i="13"/>
  <c r="V23" i="13" s="1"/>
  <c r="L24" i="13"/>
  <c r="E24" i="13" s="1"/>
  <c r="I25" i="13"/>
  <c r="J25" i="13"/>
  <c r="K25" i="13"/>
  <c r="H26" i="13"/>
  <c r="G26" i="13"/>
  <c r="F26" i="13"/>
  <c r="N26" i="13" l="1" a="1"/>
  <c r="N26" i="13" s="1"/>
  <c r="O26" i="13" s="1"/>
  <c r="R26" i="13" s="1"/>
  <c r="P24" i="13"/>
  <c r="S24" i="13" s="1"/>
  <c r="O24" i="13"/>
  <c r="R24" i="13" s="1"/>
  <c r="U24" i="13" s="1"/>
  <c r="V24" i="13" s="1"/>
  <c r="Q25" i="13"/>
  <c r="T25" i="13" s="1"/>
  <c r="O25" i="13"/>
  <c r="R25" i="13" s="1"/>
  <c r="U25" i="13" s="1"/>
  <c r="V25" i="13" s="1"/>
  <c r="Q24" i="13"/>
  <c r="T24" i="13" s="1"/>
  <c r="L25" i="13"/>
  <c r="E25" i="13" s="1"/>
  <c r="I26" i="13"/>
  <c r="J26" i="13"/>
  <c r="K26" i="13"/>
  <c r="H27" i="13"/>
  <c r="G27" i="13"/>
  <c r="F27" i="13"/>
  <c r="N27" i="13" l="1" a="1"/>
  <c r="N27" i="13" s="1"/>
  <c r="P27" i="13" s="1"/>
  <c r="S27" i="13" s="1"/>
  <c r="P26" i="13"/>
  <c r="S26" i="13" s="1"/>
  <c r="Q26" i="13"/>
  <c r="T26" i="13" s="1"/>
  <c r="U26" i="13"/>
  <c r="V26" i="13" s="1"/>
  <c r="L26" i="13"/>
  <c r="E26" i="13" s="1"/>
  <c r="K27" i="13"/>
  <c r="I27" i="13"/>
  <c r="J27" i="13"/>
  <c r="F28" i="13"/>
  <c r="H28" i="13"/>
  <c r="G28" i="13"/>
  <c r="O27" i="13" l="1"/>
  <c r="R27" i="13" s="1"/>
  <c r="Q27" i="13"/>
  <c r="T27" i="13" s="1"/>
  <c r="N28" i="13" a="1"/>
  <c r="N28" i="13" s="1"/>
  <c r="P28" i="13" s="1"/>
  <c r="S28" i="13" s="1"/>
  <c r="U27" i="13"/>
  <c r="V27" i="13" s="1"/>
  <c r="L27" i="13"/>
  <c r="E27" i="13" s="1"/>
  <c r="I28" i="13"/>
  <c r="J28" i="13"/>
  <c r="K28" i="13"/>
  <c r="H29" i="13"/>
  <c r="G29" i="13"/>
  <c r="F29" i="13"/>
  <c r="O28" i="13" l="1"/>
  <c r="R28" i="13" s="1"/>
  <c r="U28" i="13" s="1"/>
  <c r="V28" i="13" s="1"/>
  <c r="Q28" i="13"/>
  <c r="T28" i="13" s="1"/>
  <c r="N29" i="13" a="1"/>
  <c r="N29" i="13" s="1"/>
  <c r="N30" i="13" s="1" a="1"/>
  <c r="N30" i="13" s="1"/>
  <c r="L28" i="13"/>
  <c r="E28" i="13" s="1"/>
  <c r="K29" i="13"/>
  <c r="I29" i="13"/>
  <c r="J29" i="13"/>
  <c r="F30" i="13"/>
  <c r="G30" i="13"/>
  <c r="H30" i="13"/>
  <c r="O29" i="13" l="1"/>
  <c r="R29" i="13" s="1"/>
  <c r="U29" i="13" s="1"/>
  <c r="V29" i="13" s="1"/>
  <c r="P29" i="13"/>
  <c r="S29" i="13" s="1"/>
  <c r="Q29" i="13"/>
  <c r="T29" i="13" s="1"/>
  <c r="L29" i="13"/>
  <c r="E29" i="13" s="1"/>
  <c r="N31" i="13" a="1"/>
  <c r="N31" i="13" s="1"/>
  <c r="O30" i="13"/>
  <c r="R30" i="13" s="1"/>
  <c r="Q30" i="13"/>
  <c r="T30" i="13" s="1"/>
  <c r="P30" i="13"/>
  <c r="S30" i="13" s="1"/>
  <c r="I30" i="13"/>
  <c r="K30" i="13"/>
  <c r="J30" i="13"/>
  <c r="H31" i="13"/>
  <c r="F31" i="13"/>
  <c r="G31" i="13"/>
  <c r="U30" i="13" l="1"/>
  <c r="V30" i="13" s="1"/>
  <c r="L30" i="13"/>
  <c r="E30" i="13" s="1"/>
  <c r="N32" i="13" a="1"/>
  <c r="N32" i="13" s="1"/>
  <c r="Q31" i="13"/>
  <c r="T31" i="13" s="1"/>
  <c r="P31" i="13"/>
  <c r="S31" i="13" s="1"/>
  <c r="O31" i="13"/>
  <c r="R31" i="13" s="1"/>
  <c r="K31" i="13"/>
  <c r="J31" i="13"/>
  <c r="I31" i="13"/>
  <c r="F32" i="13"/>
  <c r="H32" i="13"/>
  <c r="G32" i="13"/>
  <c r="U31" i="13" l="1"/>
  <c r="V31" i="13" s="1"/>
  <c r="L31" i="13"/>
  <c r="E31" i="13" s="1"/>
  <c r="N33" i="13" a="1"/>
  <c r="N33" i="13" s="1"/>
  <c r="P32" i="13"/>
  <c r="S32" i="13" s="1"/>
  <c r="O32" i="13"/>
  <c r="R32" i="13" s="1"/>
  <c r="Q32" i="13"/>
  <c r="T32" i="13" s="1"/>
  <c r="I32" i="13"/>
  <c r="J32" i="13"/>
  <c r="K32" i="13"/>
  <c r="H33" i="13"/>
  <c r="G33" i="13"/>
  <c r="F33" i="13"/>
  <c r="U32" i="13" l="1"/>
  <c r="V32" i="13" s="1"/>
  <c r="L32" i="13"/>
  <c r="E32" i="13" s="1"/>
  <c r="N34" i="13" a="1"/>
  <c r="N34" i="13" s="1"/>
  <c r="Q33" i="13"/>
  <c r="T33" i="13" s="1"/>
  <c r="P33" i="13"/>
  <c r="S33" i="13" s="1"/>
  <c r="O33" i="13"/>
  <c r="R33" i="13" s="1"/>
  <c r="K33" i="13"/>
  <c r="I33" i="13"/>
  <c r="J33" i="13"/>
  <c r="F34" i="13"/>
  <c r="H34" i="13"/>
  <c r="G34" i="13"/>
  <c r="U33" i="13" l="1"/>
  <c r="V33" i="13" s="1"/>
  <c r="L33" i="13"/>
  <c r="E33" i="13" s="1"/>
  <c r="N35" i="13" a="1"/>
  <c r="N35" i="13" s="1"/>
  <c r="O34" i="13"/>
  <c r="R34" i="13" s="1"/>
  <c r="Q34" i="13"/>
  <c r="T34" i="13" s="1"/>
  <c r="P34" i="13"/>
  <c r="S34" i="13" s="1"/>
  <c r="I34" i="13"/>
  <c r="J34" i="13"/>
  <c r="K34" i="13"/>
  <c r="H35" i="13"/>
  <c r="G35" i="13"/>
  <c r="F35" i="13"/>
  <c r="U34" i="13" l="1"/>
  <c r="V34" i="13" s="1"/>
  <c r="L34" i="13"/>
  <c r="E34" i="13" s="1"/>
  <c r="N36" i="13" a="1"/>
  <c r="N36" i="13" s="1"/>
  <c r="Q35" i="13"/>
  <c r="T35" i="13" s="1"/>
  <c r="O35" i="13"/>
  <c r="R35" i="13" s="1"/>
  <c r="P35" i="13"/>
  <c r="S35" i="13" s="1"/>
  <c r="K35" i="13"/>
  <c r="I35" i="13"/>
  <c r="J35" i="13"/>
  <c r="F36" i="13"/>
  <c r="H36" i="13"/>
  <c r="G36" i="13"/>
  <c r="U35" i="13" l="1"/>
  <c r="V35" i="13" s="1"/>
  <c r="L35" i="13"/>
  <c r="E35" i="13" s="1"/>
  <c r="N37" i="13" a="1"/>
  <c r="N37" i="13" s="1"/>
  <c r="P36" i="13"/>
  <c r="S36" i="13" s="1"/>
  <c r="Q36" i="13"/>
  <c r="T36" i="13" s="1"/>
  <c r="O36" i="13"/>
  <c r="R36" i="13" s="1"/>
  <c r="I36" i="13"/>
  <c r="J36" i="13"/>
  <c r="K36" i="13"/>
  <c r="H37" i="13"/>
  <c r="G37" i="13"/>
  <c r="F37" i="13"/>
  <c r="U36" i="13" l="1"/>
  <c r="V36" i="13" s="1"/>
  <c r="L36" i="13"/>
  <c r="E36" i="13" s="1"/>
  <c r="N38" i="13" a="1"/>
  <c r="N38" i="13" s="1"/>
  <c r="Q37" i="13"/>
  <c r="T37" i="13" s="1"/>
  <c r="P37" i="13"/>
  <c r="S37" i="13" s="1"/>
  <c r="O37" i="13"/>
  <c r="R37" i="13" s="1"/>
  <c r="K37" i="13"/>
  <c r="I37" i="13"/>
  <c r="J37" i="13"/>
  <c r="F38" i="13"/>
  <c r="G38" i="13"/>
  <c r="H38" i="13"/>
  <c r="U37" i="13" l="1"/>
  <c r="V37" i="13" s="1"/>
  <c r="L37" i="13"/>
  <c r="E37" i="13" s="1"/>
  <c r="N39" i="13" a="1"/>
  <c r="N39" i="13" s="1"/>
  <c r="O38" i="13"/>
  <c r="R38" i="13" s="1"/>
  <c r="P38" i="13"/>
  <c r="S38" i="13" s="1"/>
  <c r="Q38" i="13"/>
  <c r="T38" i="13" s="1"/>
  <c r="I38" i="13"/>
  <c r="K38" i="13"/>
  <c r="J38" i="13"/>
  <c r="H39" i="13"/>
  <c r="F39" i="13"/>
  <c r="G39" i="13"/>
  <c r="U38" i="13" l="1"/>
  <c r="V38" i="13" s="1"/>
  <c r="L38" i="13"/>
  <c r="E38" i="13" s="1"/>
  <c r="N40" i="13" a="1"/>
  <c r="N40" i="13" s="1"/>
  <c r="Q39" i="13"/>
  <c r="T39" i="13" s="1"/>
  <c r="O39" i="13"/>
  <c r="R39" i="13" s="1"/>
  <c r="P39" i="13"/>
  <c r="S39" i="13" s="1"/>
  <c r="K39" i="13"/>
  <c r="J39" i="13"/>
  <c r="I39" i="13"/>
  <c r="F40" i="13"/>
  <c r="H40" i="13"/>
  <c r="G40" i="13"/>
  <c r="U39" i="13" l="1"/>
  <c r="V39" i="13" s="1"/>
  <c r="L39" i="13"/>
  <c r="E39" i="13" s="1"/>
  <c r="N41" i="13" a="1"/>
  <c r="N41" i="13" s="1"/>
  <c r="P40" i="13"/>
  <c r="S40" i="13" s="1"/>
  <c r="O40" i="13"/>
  <c r="R40" i="13" s="1"/>
  <c r="Q40" i="13"/>
  <c r="T40" i="13" s="1"/>
  <c r="I40" i="13"/>
  <c r="J40" i="13"/>
  <c r="K40" i="13"/>
  <c r="H41" i="13"/>
  <c r="G41" i="13"/>
  <c r="F41" i="13"/>
  <c r="U40" i="13" l="1"/>
  <c r="V40" i="13" s="1"/>
  <c r="L40" i="13"/>
  <c r="E40" i="13" s="1"/>
  <c r="N42" i="13" a="1"/>
  <c r="N42" i="13" s="1"/>
  <c r="Q41" i="13"/>
  <c r="T41" i="13" s="1"/>
  <c r="P41" i="13"/>
  <c r="S41" i="13" s="1"/>
  <c r="O41" i="13"/>
  <c r="R41" i="13" s="1"/>
  <c r="U41" i="13" s="1"/>
  <c r="V41" i="13" s="1"/>
  <c r="F42" i="13"/>
  <c r="H42" i="13"/>
  <c r="G42" i="13"/>
  <c r="N43" i="13" l="1" a="1"/>
  <c r="N43" i="13" s="1"/>
  <c r="O42" i="13"/>
  <c r="R42" i="13" s="1"/>
  <c r="U42" i="13" s="1"/>
  <c r="V42" i="13" s="1"/>
  <c r="Q42" i="13"/>
  <c r="T42" i="13" s="1"/>
  <c r="P42" i="13"/>
  <c r="S42" i="13" s="1"/>
  <c r="H43" i="13"/>
  <c r="G43" i="13"/>
  <c r="F43" i="13"/>
  <c r="N44" i="13" l="1" a="1"/>
  <c r="N44" i="13" s="1"/>
  <c r="Q43" i="13"/>
  <c r="T43" i="13" s="1"/>
  <c r="O43" i="13"/>
  <c r="R43" i="13" s="1"/>
  <c r="U43" i="13" s="1"/>
  <c r="V43" i="13" s="1"/>
  <c r="P43" i="13"/>
  <c r="S43" i="13" s="1"/>
  <c r="F44" i="13"/>
  <c r="H44" i="13"/>
  <c r="G44" i="13"/>
  <c r="N45" i="13" l="1" a="1"/>
  <c r="N45" i="13" s="1"/>
  <c r="P44" i="13"/>
  <c r="S44" i="13" s="1"/>
  <c r="Q44" i="13"/>
  <c r="T44" i="13" s="1"/>
  <c r="O44" i="13"/>
  <c r="R44" i="13" s="1"/>
  <c r="U44" i="13" s="1"/>
  <c r="V44" i="13" s="1"/>
  <c r="H45" i="13"/>
  <c r="G45" i="13"/>
  <c r="F45" i="13"/>
  <c r="N46" i="13" l="1" a="1"/>
  <c r="N46" i="13" s="1"/>
  <c r="Q45" i="13"/>
  <c r="T45" i="13" s="1"/>
  <c r="P45" i="13"/>
  <c r="S45" i="13" s="1"/>
  <c r="O45" i="13"/>
  <c r="R45" i="13" s="1"/>
  <c r="U45" i="13" s="1"/>
  <c r="V45" i="13" s="1"/>
  <c r="F46" i="13"/>
  <c r="G46" i="13"/>
  <c r="H46" i="13"/>
  <c r="N47" i="13" l="1" a="1"/>
  <c r="N47" i="13" s="1"/>
  <c r="O46" i="13"/>
  <c r="R46" i="13" s="1"/>
  <c r="U46" i="13" s="1"/>
  <c r="V46" i="13" s="1"/>
  <c r="Q46" i="13"/>
  <c r="T46" i="13" s="1"/>
  <c r="P46" i="13"/>
  <c r="S46" i="13" s="1"/>
  <c r="H47" i="13"/>
  <c r="F47" i="13"/>
  <c r="G47" i="13"/>
  <c r="N48" i="13" l="1" a="1"/>
  <c r="N48" i="13" s="1"/>
  <c r="Q47" i="13"/>
  <c r="T47" i="13" s="1"/>
  <c r="P47" i="13"/>
  <c r="S47" i="13" s="1"/>
  <c r="O47" i="13"/>
  <c r="R47" i="13" s="1"/>
  <c r="U47" i="13" s="1"/>
  <c r="V47" i="13" s="1"/>
  <c r="F48" i="13"/>
  <c r="H48" i="13"/>
  <c r="G48" i="13"/>
  <c r="N49" i="13" l="1" a="1"/>
  <c r="N49" i="13" s="1"/>
  <c r="P48" i="13"/>
  <c r="S48" i="13" s="1"/>
  <c r="O48" i="13"/>
  <c r="R48" i="13" s="1"/>
  <c r="U48" i="13" s="1"/>
  <c r="V48" i="13" s="1"/>
  <c r="Q48" i="13"/>
  <c r="T48" i="13" s="1"/>
  <c r="H49" i="13"/>
  <c r="G49" i="13"/>
  <c r="F49" i="13"/>
  <c r="N50" i="13" l="1" a="1"/>
  <c r="N50" i="13" s="1"/>
  <c r="Q49" i="13"/>
  <c r="T49" i="13" s="1"/>
  <c r="P49" i="13"/>
  <c r="S49" i="13" s="1"/>
  <c r="O49" i="13"/>
  <c r="R49" i="13" s="1"/>
  <c r="U49" i="13" s="1"/>
  <c r="V49" i="13" s="1"/>
  <c r="F50" i="13"/>
  <c r="H50" i="13"/>
  <c r="G50" i="13"/>
  <c r="N51" i="13" l="1" a="1"/>
  <c r="N51" i="13" s="1"/>
  <c r="O50" i="13"/>
  <c r="R50" i="13" s="1"/>
  <c r="U50" i="13" s="1"/>
  <c r="V50" i="13" s="1"/>
  <c r="Q50" i="13"/>
  <c r="T50" i="13" s="1"/>
  <c r="P50" i="13"/>
  <c r="S50" i="13" s="1"/>
  <c r="H51" i="13"/>
  <c r="G51" i="13"/>
  <c r="F51" i="13"/>
  <c r="N52" i="13" l="1" a="1"/>
  <c r="N52" i="13" s="1"/>
  <c r="Q51" i="13"/>
  <c r="T51" i="13" s="1"/>
  <c r="O51" i="13"/>
  <c r="R51" i="13" s="1"/>
  <c r="U51" i="13" s="1"/>
  <c r="V51" i="13" s="1"/>
  <c r="P51" i="13"/>
  <c r="S51" i="13" s="1"/>
  <c r="F52" i="13"/>
  <c r="H52" i="13"/>
  <c r="G52" i="13"/>
  <c r="N53" i="13" l="1" a="1"/>
  <c r="N53" i="13" s="1"/>
  <c r="P52" i="13"/>
  <c r="S52" i="13" s="1"/>
  <c r="Q52" i="13"/>
  <c r="T52" i="13" s="1"/>
  <c r="O52" i="13"/>
  <c r="R52" i="13" s="1"/>
  <c r="U52" i="13" s="1"/>
  <c r="V52" i="13" s="1"/>
  <c r="H53" i="13"/>
  <c r="G53" i="13"/>
  <c r="F53" i="13"/>
  <c r="N54" i="13" l="1" a="1"/>
  <c r="N54" i="13" s="1"/>
  <c r="Q53" i="13"/>
  <c r="T53" i="13" s="1"/>
  <c r="P53" i="13"/>
  <c r="S53" i="13" s="1"/>
  <c r="O53" i="13"/>
  <c r="R53" i="13" s="1"/>
  <c r="U53" i="13" s="1"/>
  <c r="V53" i="13" s="1"/>
  <c r="F54" i="13"/>
  <c r="G54" i="13"/>
  <c r="H54" i="13"/>
  <c r="N55" i="13" l="1" a="1"/>
  <c r="N55" i="13" s="1"/>
  <c r="O54" i="13"/>
  <c r="R54" i="13" s="1"/>
  <c r="U54" i="13" s="1"/>
  <c r="V54" i="13" s="1"/>
  <c r="P54" i="13"/>
  <c r="S54" i="13" s="1"/>
  <c r="Q54" i="13"/>
  <c r="T54" i="13" s="1"/>
  <c r="H55" i="13"/>
  <c r="F55" i="13"/>
  <c r="G55" i="13"/>
  <c r="N56" i="13" l="1" a="1"/>
  <c r="N56" i="13" s="1"/>
  <c r="Q55" i="13"/>
  <c r="T55" i="13" s="1"/>
  <c r="O55" i="13"/>
  <c r="R55" i="13" s="1"/>
  <c r="U55" i="13" s="1"/>
  <c r="V55" i="13" s="1"/>
  <c r="P55" i="13"/>
  <c r="S55" i="13" s="1"/>
  <c r="F56" i="13"/>
  <c r="H56" i="13"/>
  <c r="G56" i="13"/>
  <c r="N57" i="13" l="1" a="1"/>
  <c r="N57" i="13" s="1"/>
  <c r="P56" i="13"/>
  <c r="S56" i="13" s="1"/>
  <c r="O56" i="13"/>
  <c r="R56" i="13" s="1"/>
  <c r="U56" i="13" s="1"/>
  <c r="V56" i="13" s="1"/>
  <c r="Q56" i="13"/>
  <c r="T56" i="13" s="1"/>
  <c r="H57" i="13"/>
  <c r="G57" i="13"/>
  <c r="F57" i="13"/>
  <c r="N58" i="13" l="1" a="1"/>
  <c r="N58" i="13" s="1"/>
  <c r="Q57" i="13"/>
  <c r="T57" i="13" s="1"/>
  <c r="P57" i="13"/>
  <c r="S57" i="13" s="1"/>
  <c r="O57" i="13"/>
  <c r="R57" i="13" s="1"/>
  <c r="U57" i="13" s="1"/>
  <c r="V57" i="13" s="1"/>
  <c r="F58" i="13"/>
  <c r="H58" i="13"/>
  <c r="G58" i="13"/>
  <c r="N59" i="13" l="1" a="1"/>
  <c r="N59" i="13" s="1"/>
  <c r="O58" i="13"/>
  <c r="R58" i="13" s="1"/>
  <c r="U58" i="13" s="1"/>
  <c r="V58" i="13" s="1"/>
  <c r="Q58" i="13"/>
  <c r="T58" i="13" s="1"/>
  <c r="P58" i="13"/>
  <c r="S58" i="13" s="1"/>
  <c r="H59" i="13"/>
  <c r="G59" i="13"/>
  <c r="F59" i="13"/>
  <c r="N60" i="13" l="1" a="1"/>
  <c r="N60" i="13" s="1"/>
  <c r="Q59" i="13"/>
  <c r="T59" i="13" s="1"/>
  <c r="O59" i="13"/>
  <c r="R59" i="13" s="1"/>
  <c r="U59" i="13" s="1"/>
  <c r="V59" i="13" s="1"/>
  <c r="P59" i="13"/>
  <c r="S59" i="13" s="1"/>
  <c r="F60" i="13"/>
  <c r="H60" i="13"/>
  <c r="G60" i="13"/>
  <c r="N61" i="13" l="1" a="1"/>
  <c r="N61" i="13" s="1"/>
  <c r="P60" i="13"/>
  <c r="S60" i="13" s="1"/>
  <c r="Q60" i="13"/>
  <c r="T60" i="13" s="1"/>
  <c r="O60" i="13"/>
  <c r="R60" i="13" s="1"/>
  <c r="U60" i="13" s="1"/>
  <c r="V60" i="13" s="1"/>
  <c r="H61" i="13"/>
  <c r="G61" i="13"/>
  <c r="F61" i="13"/>
  <c r="N62" i="13" l="1" a="1"/>
  <c r="N62" i="13" s="1"/>
  <c r="Q61" i="13"/>
  <c r="T61" i="13" s="1"/>
  <c r="P61" i="13"/>
  <c r="S61" i="13" s="1"/>
  <c r="O61" i="13"/>
  <c r="R61" i="13" s="1"/>
  <c r="U61" i="13" s="1"/>
  <c r="V61" i="13" s="1"/>
  <c r="F62" i="13"/>
  <c r="G62" i="13"/>
  <c r="H62" i="13"/>
  <c r="N63" i="13" l="1" a="1"/>
  <c r="N63" i="13" s="1"/>
  <c r="O62" i="13"/>
  <c r="R62" i="13" s="1"/>
  <c r="U62" i="13" s="1"/>
  <c r="V62" i="13" s="1"/>
  <c r="Q62" i="13"/>
  <c r="T62" i="13" s="1"/>
  <c r="P62" i="13"/>
  <c r="S62" i="13" s="1"/>
  <c r="H63" i="13"/>
  <c r="G63" i="13"/>
  <c r="F63" i="13"/>
  <c r="N64" i="13" l="1" a="1"/>
  <c r="N64" i="13" s="1"/>
  <c r="Q63" i="13"/>
  <c r="T63" i="13" s="1"/>
  <c r="P63" i="13"/>
  <c r="S63" i="13" s="1"/>
  <c r="O63" i="13"/>
  <c r="R63" i="13" s="1"/>
  <c r="U63" i="13" s="1"/>
  <c r="V63" i="13" s="1"/>
  <c r="F64" i="13"/>
  <c r="G64" i="13"/>
  <c r="H64" i="13"/>
  <c r="N65" i="13" l="1" a="1"/>
  <c r="N65" i="13" s="1"/>
  <c r="P64" i="13"/>
  <c r="S64" i="13" s="1"/>
  <c r="O64" i="13"/>
  <c r="R64" i="13" s="1"/>
  <c r="U64" i="13" s="1"/>
  <c r="V64" i="13" s="1"/>
  <c r="Q64" i="13"/>
  <c r="T64" i="13" s="1"/>
  <c r="H65" i="13"/>
  <c r="G65" i="13"/>
  <c r="F65" i="13"/>
  <c r="N66" i="13" l="1" a="1"/>
  <c r="N66" i="13" s="1"/>
  <c r="Q65" i="13"/>
  <c r="T65" i="13" s="1"/>
  <c r="P65" i="13"/>
  <c r="S65" i="13" s="1"/>
  <c r="O65" i="13"/>
  <c r="R65" i="13" s="1"/>
  <c r="U65" i="13" s="1"/>
  <c r="V65" i="13" s="1"/>
  <c r="H66" i="13"/>
  <c r="G66" i="13"/>
  <c r="F66" i="13"/>
  <c r="N67" i="13" l="1" a="1"/>
  <c r="N67" i="13" s="1"/>
  <c r="O66" i="13"/>
  <c r="R66" i="13" s="1"/>
  <c r="U66" i="13" s="1"/>
  <c r="V66" i="13" s="1"/>
  <c r="Q66" i="13"/>
  <c r="T66" i="13" s="1"/>
  <c r="P66" i="13"/>
  <c r="S66" i="13" s="1"/>
  <c r="F67" i="13"/>
  <c r="G67" i="13"/>
  <c r="H67" i="13"/>
  <c r="N68" i="13" l="1" a="1"/>
  <c r="N68" i="13" s="1"/>
  <c r="Q67" i="13"/>
  <c r="T67" i="13" s="1"/>
  <c r="O67" i="13"/>
  <c r="R67" i="13" s="1"/>
  <c r="U67" i="13" s="1"/>
  <c r="V67" i="13" s="1"/>
  <c r="P67" i="13"/>
  <c r="S67" i="13" s="1"/>
  <c r="H68" i="13"/>
  <c r="F68" i="13"/>
  <c r="G68" i="13"/>
  <c r="N69" i="13" l="1" a="1"/>
  <c r="N69" i="13" s="1"/>
  <c r="P68" i="13"/>
  <c r="S68" i="13" s="1"/>
  <c r="Q68" i="13"/>
  <c r="T68" i="13" s="1"/>
  <c r="O68" i="13"/>
  <c r="R68" i="13" s="1"/>
  <c r="U68" i="13" s="1"/>
  <c r="V68" i="13" s="1"/>
  <c r="G69" i="13"/>
  <c r="F69" i="13"/>
  <c r="H69" i="13"/>
  <c r="N70" i="13" l="1" a="1"/>
  <c r="N70" i="13" s="1"/>
  <c r="Q69" i="13"/>
  <c r="T69" i="13" s="1"/>
  <c r="P69" i="13"/>
  <c r="S69" i="13" s="1"/>
  <c r="O69" i="13"/>
  <c r="R69" i="13" s="1"/>
  <c r="U69" i="13" s="1"/>
  <c r="V69" i="13" s="1"/>
  <c r="F70" i="13"/>
  <c r="H70" i="13"/>
  <c r="G70" i="13"/>
  <c r="N71" i="13" l="1" a="1"/>
  <c r="N71" i="13" s="1"/>
  <c r="O70" i="13"/>
  <c r="R70" i="13" s="1"/>
  <c r="U70" i="13" s="1"/>
  <c r="V70" i="13" s="1"/>
  <c r="P70" i="13"/>
  <c r="S70" i="13" s="1"/>
  <c r="Q70" i="13"/>
  <c r="T70" i="13" s="1"/>
  <c r="H71" i="13"/>
  <c r="G71" i="13"/>
  <c r="F71" i="13"/>
  <c r="N72" i="13" l="1" a="1"/>
  <c r="N72" i="13" s="1"/>
  <c r="Q71" i="13"/>
  <c r="T71" i="13" s="1"/>
  <c r="O71" i="13"/>
  <c r="R71" i="13" s="1"/>
  <c r="U71" i="13" s="1"/>
  <c r="V71" i="13" s="1"/>
  <c r="P71" i="13"/>
  <c r="S71" i="13" s="1"/>
  <c r="H72" i="13"/>
  <c r="G72" i="13"/>
  <c r="F72" i="13"/>
  <c r="N73" i="13" l="1" a="1"/>
  <c r="N73" i="13" s="1"/>
  <c r="P72" i="13"/>
  <c r="S72" i="13" s="1"/>
  <c r="O72" i="13"/>
  <c r="R72" i="13" s="1"/>
  <c r="U72" i="13" s="1"/>
  <c r="V72" i="13" s="1"/>
  <c r="Q72" i="13"/>
  <c r="T72" i="13" s="1"/>
  <c r="G73" i="13"/>
  <c r="F73" i="13"/>
  <c r="H73" i="13"/>
  <c r="N74" i="13" l="1" a="1"/>
  <c r="N74" i="13" s="1"/>
  <c r="Q73" i="13"/>
  <c r="T73" i="13" s="1"/>
  <c r="P73" i="13"/>
  <c r="S73" i="13" s="1"/>
  <c r="O73" i="13"/>
  <c r="R73" i="13" s="1"/>
  <c r="U73" i="13" s="1"/>
  <c r="V73" i="13" s="1"/>
  <c r="F74" i="13"/>
  <c r="H74" i="13"/>
  <c r="G74" i="13"/>
  <c r="N75" i="13" l="1" a="1"/>
  <c r="N75" i="13" s="1"/>
  <c r="O74" i="13"/>
  <c r="R74" i="13" s="1"/>
  <c r="U74" i="13" s="1"/>
  <c r="V74" i="13" s="1"/>
  <c r="Q74" i="13"/>
  <c r="T74" i="13" s="1"/>
  <c r="P74" i="13"/>
  <c r="S74" i="13" s="1"/>
  <c r="H75" i="13"/>
  <c r="G75" i="13"/>
  <c r="F75" i="13"/>
  <c r="N76" i="13" l="1" a="1"/>
  <c r="N76" i="13" s="1"/>
  <c r="Q75" i="13"/>
  <c r="T75" i="13" s="1"/>
  <c r="O75" i="13"/>
  <c r="R75" i="13" s="1"/>
  <c r="U75" i="13" s="1"/>
  <c r="V75" i="13" s="1"/>
  <c r="P75" i="13"/>
  <c r="S75" i="13" s="1"/>
  <c r="H76" i="13"/>
  <c r="G76" i="13"/>
  <c r="F76" i="13"/>
  <c r="N77" i="13" l="1" a="1"/>
  <c r="N77" i="13" s="1"/>
  <c r="P76" i="13"/>
  <c r="S76" i="13" s="1"/>
  <c r="Q76" i="13"/>
  <c r="T76" i="13" s="1"/>
  <c r="O76" i="13"/>
  <c r="R76" i="13" s="1"/>
  <c r="U76" i="13" s="1"/>
  <c r="V76" i="13" s="1"/>
  <c r="G77" i="13"/>
  <c r="F77" i="13"/>
  <c r="H77" i="13"/>
  <c r="N78" i="13" l="1" a="1"/>
  <c r="N78" i="13" s="1"/>
  <c r="Q77" i="13"/>
  <c r="T77" i="13" s="1"/>
  <c r="P77" i="13"/>
  <c r="S77" i="13" s="1"/>
  <c r="O77" i="13"/>
  <c r="R77" i="13" s="1"/>
  <c r="U77" i="13" s="1"/>
  <c r="V77" i="13" s="1"/>
  <c r="F78" i="13"/>
  <c r="H78" i="13"/>
  <c r="G78" i="13"/>
  <c r="N79" i="13" l="1" a="1"/>
  <c r="N79" i="13" s="1"/>
  <c r="O78" i="13"/>
  <c r="R78" i="13" s="1"/>
  <c r="U78" i="13" s="1"/>
  <c r="V78" i="13" s="1"/>
  <c r="Q78" i="13"/>
  <c r="T78" i="13" s="1"/>
  <c r="P78" i="13"/>
  <c r="S78" i="13" s="1"/>
  <c r="H79" i="13"/>
  <c r="G79" i="13"/>
  <c r="F79" i="13"/>
  <c r="N80" i="13" l="1" a="1"/>
  <c r="N80" i="13" s="1"/>
  <c r="Q79" i="13"/>
  <c r="T79" i="13" s="1"/>
  <c r="P79" i="13"/>
  <c r="S79" i="13" s="1"/>
  <c r="O79" i="13"/>
  <c r="R79" i="13" s="1"/>
  <c r="U79" i="13" s="1"/>
  <c r="V79" i="13" s="1"/>
  <c r="H80" i="13"/>
  <c r="G80" i="13"/>
  <c r="F80" i="13"/>
  <c r="N81" i="13" l="1" a="1"/>
  <c r="N81" i="13" s="1"/>
  <c r="P80" i="13"/>
  <c r="S80" i="13" s="1"/>
  <c r="O80" i="13"/>
  <c r="R80" i="13" s="1"/>
  <c r="U80" i="13" s="1"/>
  <c r="V80" i="13" s="1"/>
  <c r="Q80" i="13"/>
  <c r="T80" i="13" s="1"/>
  <c r="G81" i="13"/>
  <c r="F81" i="13"/>
  <c r="H81" i="13"/>
  <c r="N82" i="13" l="1" a="1"/>
  <c r="N82" i="13" s="1"/>
  <c r="Q81" i="13"/>
  <c r="T81" i="13" s="1"/>
  <c r="P81" i="13"/>
  <c r="S81" i="13" s="1"/>
  <c r="O81" i="13"/>
  <c r="R81" i="13" s="1"/>
  <c r="U81" i="13" s="1"/>
  <c r="V81" i="13" s="1"/>
  <c r="F82" i="13"/>
  <c r="H82" i="13"/>
  <c r="G82" i="13"/>
  <c r="N83" i="13" l="1" a="1"/>
  <c r="N83" i="13" s="1"/>
  <c r="O82" i="13"/>
  <c r="R82" i="13" s="1"/>
  <c r="U82" i="13" s="1"/>
  <c r="V82" i="13" s="1"/>
  <c r="Q82" i="13"/>
  <c r="T82" i="13" s="1"/>
  <c r="P82" i="13"/>
  <c r="S82" i="13" s="1"/>
  <c r="H83" i="13"/>
  <c r="G83" i="13"/>
  <c r="F83" i="13"/>
  <c r="N84" i="13" l="1" a="1"/>
  <c r="N84" i="13" s="1"/>
  <c r="Q83" i="13"/>
  <c r="T83" i="13" s="1"/>
  <c r="O83" i="13"/>
  <c r="R83" i="13" s="1"/>
  <c r="U83" i="13" s="1"/>
  <c r="V83" i="13" s="1"/>
  <c r="P83" i="13"/>
  <c r="S83" i="13" s="1"/>
  <c r="H84" i="13"/>
  <c r="G84" i="13"/>
  <c r="F84" i="13"/>
  <c r="N85" i="13" l="1" a="1"/>
  <c r="N85" i="13" s="1"/>
  <c r="P84" i="13"/>
  <c r="S84" i="13" s="1"/>
  <c r="Q84" i="13"/>
  <c r="T84" i="13" s="1"/>
  <c r="O84" i="13"/>
  <c r="R84" i="13" s="1"/>
  <c r="U84" i="13" s="1"/>
  <c r="V84" i="13" s="1"/>
  <c r="G85" i="13"/>
  <c r="F85" i="13"/>
  <c r="H85" i="13"/>
  <c r="N86" i="13" l="1" a="1"/>
  <c r="N86" i="13" s="1"/>
  <c r="Q85" i="13"/>
  <c r="T85" i="13" s="1"/>
  <c r="P85" i="13"/>
  <c r="S85" i="13" s="1"/>
  <c r="O85" i="13"/>
  <c r="R85" i="13" s="1"/>
  <c r="U85" i="13" s="1"/>
  <c r="V85" i="13" s="1"/>
  <c r="F86" i="13"/>
  <c r="H86" i="13"/>
  <c r="G86" i="13"/>
  <c r="N87" i="13" l="1" a="1"/>
  <c r="N87" i="13" s="1"/>
  <c r="O86" i="13"/>
  <c r="R86" i="13" s="1"/>
  <c r="U86" i="13" s="1"/>
  <c r="V86" i="13" s="1"/>
  <c r="P86" i="13"/>
  <c r="S86" i="13" s="1"/>
  <c r="Q86" i="13"/>
  <c r="T86" i="13" s="1"/>
  <c r="H87" i="13"/>
  <c r="G87" i="13"/>
  <c r="F87" i="13"/>
  <c r="N88" i="13" l="1" a="1"/>
  <c r="N88" i="13" s="1"/>
  <c r="Q87" i="13"/>
  <c r="T87" i="13" s="1"/>
  <c r="O87" i="13"/>
  <c r="R87" i="13" s="1"/>
  <c r="U87" i="13" s="1"/>
  <c r="V87" i="13" s="1"/>
  <c r="P87" i="13"/>
  <c r="S87" i="13" s="1"/>
  <c r="H88" i="13"/>
  <c r="G88" i="13"/>
  <c r="F88" i="13"/>
  <c r="N89" i="13" l="1" a="1"/>
  <c r="N89" i="13" s="1"/>
  <c r="P88" i="13"/>
  <c r="S88" i="13" s="1"/>
  <c r="O88" i="13"/>
  <c r="R88" i="13" s="1"/>
  <c r="U88" i="13" s="1"/>
  <c r="V88" i="13" s="1"/>
  <c r="Q88" i="13"/>
  <c r="T88" i="13" s="1"/>
  <c r="G89" i="13"/>
  <c r="F89" i="13"/>
  <c r="H89" i="13"/>
  <c r="N90" i="13" l="1" a="1"/>
  <c r="N90" i="13" s="1"/>
  <c r="Q89" i="13"/>
  <c r="T89" i="13" s="1"/>
  <c r="P89" i="13"/>
  <c r="S89" i="13" s="1"/>
  <c r="O89" i="13"/>
  <c r="R89" i="13" s="1"/>
  <c r="U89" i="13" s="1"/>
  <c r="V89" i="13" s="1"/>
  <c r="F90" i="13"/>
  <c r="H90" i="13"/>
  <c r="G90" i="13"/>
  <c r="N91" i="13" l="1" a="1"/>
  <c r="N91" i="13" s="1"/>
  <c r="O90" i="13"/>
  <c r="R90" i="13" s="1"/>
  <c r="U90" i="13" s="1"/>
  <c r="V90" i="13" s="1"/>
  <c r="Q90" i="13"/>
  <c r="T90" i="13" s="1"/>
  <c r="P90" i="13"/>
  <c r="S90" i="13" s="1"/>
  <c r="H91" i="13"/>
  <c r="G91" i="13"/>
  <c r="F91" i="13"/>
  <c r="N92" i="13" l="1" a="1"/>
  <c r="N92" i="13" s="1"/>
  <c r="Q91" i="13"/>
  <c r="T91" i="13" s="1"/>
  <c r="O91" i="13"/>
  <c r="R91" i="13" s="1"/>
  <c r="U91" i="13" s="1"/>
  <c r="V91" i="13" s="1"/>
  <c r="P91" i="13"/>
  <c r="S91" i="13" s="1"/>
  <c r="H92" i="13"/>
  <c r="G92" i="13"/>
  <c r="F92" i="13"/>
  <c r="N93" i="13" l="1" a="1"/>
  <c r="N93" i="13" s="1"/>
  <c r="P92" i="13"/>
  <c r="S92" i="13" s="1"/>
  <c r="Q92" i="13"/>
  <c r="T92" i="13" s="1"/>
  <c r="O92" i="13"/>
  <c r="R92" i="13" s="1"/>
  <c r="U92" i="13" s="1"/>
  <c r="V92" i="13" s="1"/>
  <c r="G93" i="13"/>
  <c r="F93" i="13"/>
  <c r="H93" i="13"/>
  <c r="N94" i="13" l="1" a="1"/>
  <c r="N94" i="13" s="1"/>
  <c r="Q93" i="13"/>
  <c r="T93" i="13" s="1"/>
  <c r="P93" i="13"/>
  <c r="S93" i="13" s="1"/>
  <c r="O93" i="13"/>
  <c r="R93" i="13" s="1"/>
  <c r="U93" i="13" s="1"/>
  <c r="V93" i="13" s="1"/>
  <c r="F94" i="13"/>
  <c r="H94" i="13"/>
  <c r="G94" i="13"/>
  <c r="N95" i="13" l="1" a="1"/>
  <c r="N95" i="13" s="1"/>
  <c r="O94" i="13"/>
  <c r="R94" i="13" s="1"/>
  <c r="U94" i="13" s="1"/>
  <c r="V94" i="13" s="1"/>
  <c r="Q94" i="13"/>
  <c r="T94" i="13" s="1"/>
  <c r="P94" i="13"/>
  <c r="S94" i="13" s="1"/>
  <c r="H95" i="13"/>
  <c r="G95" i="13"/>
  <c r="F95" i="13"/>
  <c r="N96" i="13" l="1" a="1"/>
  <c r="N96" i="13" s="1"/>
  <c r="Q95" i="13"/>
  <c r="T95" i="13" s="1"/>
  <c r="P95" i="13"/>
  <c r="S95" i="13" s="1"/>
  <c r="O95" i="13"/>
  <c r="R95" i="13" s="1"/>
  <c r="U95" i="13" s="1"/>
  <c r="V95" i="13" s="1"/>
  <c r="H96" i="13"/>
  <c r="G96" i="13"/>
  <c r="F96" i="13"/>
  <c r="N97" i="13" l="1" a="1"/>
  <c r="N97" i="13" s="1"/>
  <c r="P96" i="13"/>
  <c r="S96" i="13" s="1"/>
  <c r="O96" i="13"/>
  <c r="R96" i="13" s="1"/>
  <c r="U96" i="13" s="1"/>
  <c r="V96" i="13" s="1"/>
  <c r="Q96" i="13"/>
  <c r="T96" i="13" s="1"/>
  <c r="G97" i="13"/>
  <c r="F97" i="13"/>
  <c r="H97" i="13"/>
  <c r="N98" i="13" l="1" a="1"/>
  <c r="N98" i="13" s="1"/>
  <c r="Q97" i="13"/>
  <c r="T97" i="13" s="1"/>
  <c r="P97" i="13"/>
  <c r="S97" i="13" s="1"/>
  <c r="O97" i="13"/>
  <c r="R97" i="13" s="1"/>
  <c r="U97" i="13" s="1"/>
  <c r="V97" i="13" s="1"/>
  <c r="F98" i="13"/>
  <c r="H98" i="13"/>
  <c r="G98" i="13"/>
  <c r="N99" i="13" l="1" a="1"/>
  <c r="N99" i="13" s="1"/>
  <c r="O98" i="13"/>
  <c r="R98" i="13" s="1"/>
  <c r="U98" i="13" s="1"/>
  <c r="V98" i="13" s="1"/>
  <c r="Q98" i="13"/>
  <c r="T98" i="13" s="1"/>
  <c r="P98" i="13"/>
  <c r="S98" i="13" s="1"/>
  <c r="H99" i="13"/>
  <c r="G99" i="13"/>
  <c r="F99" i="13"/>
  <c r="N100" i="13" l="1" a="1"/>
  <c r="N100" i="13" s="1"/>
  <c r="Q99" i="13"/>
  <c r="T99" i="13" s="1"/>
  <c r="O99" i="13"/>
  <c r="R99" i="13" s="1"/>
  <c r="U99" i="13" s="1"/>
  <c r="V99" i="13" s="1"/>
  <c r="P99" i="13"/>
  <c r="S99" i="13" s="1"/>
  <c r="H100" i="13"/>
  <c r="G100" i="13"/>
  <c r="F100" i="13"/>
  <c r="N101" i="13" l="1" a="1"/>
  <c r="N101" i="13" s="1"/>
  <c r="P100" i="13"/>
  <c r="S100" i="13" s="1"/>
  <c r="Q100" i="13"/>
  <c r="T100" i="13" s="1"/>
  <c r="O100" i="13"/>
  <c r="R100" i="13" s="1"/>
  <c r="U100" i="13" s="1"/>
  <c r="V100" i="13" s="1"/>
  <c r="G101" i="13"/>
  <c r="F101" i="13"/>
  <c r="H101" i="13"/>
  <c r="N102" i="13" l="1" a="1"/>
  <c r="N102" i="13" s="1"/>
  <c r="Q101" i="13"/>
  <c r="T101" i="13" s="1"/>
  <c r="P101" i="13"/>
  <c r="S101" i="13" s="1"/>
  <c r="O101" i="13"/>
  <c r="R101" i="13" s="1"/>
  <c r="U101" i="13" s="1"/>
  <c r="V101" i="13" s="1"/>
  <c r="F102" i="13"/>
  <c r="H102" i="13"/>
  <c r="G102" i="13"/>
  <c r="N103" i="13" l="1" a="1"/>
  <c r="N103" i="13" s="1"/>
  <c r="O102" i="13"/>
  <c r="R102" i="13" s="1"/>
  <c r="U102" i="13" s="1"/>
  <c r="V102" i="13" s="1"/>
  <c r="P102" i="13"/>
  <c r="S102" i="13" s="1"/>
  <c r="Q102" i="13"/>
  <c r="T102" i="13" s="1"/>
  <c r="H103" i="13"/>
  <c r="G103" i="13"/>
  <c r="F103" i="13"/>
  <c r="N104" i="13" l="1" a="1"/>
  <c r="N104" i="13" s="1"/>
  <c r="Q103" i="13"/>
  <c r="T103" i="13" s="1"/>
  <c r="O103" i="13"/>
  <c r="R103" i="13" s="1"/>
  <c r="U103" i="13" s="1"/>
  <c r="V103" i="13" s="1"/>
  <c r="P103" i="13"/>
  <c r="S103" i="13" s="1"/>
  <c r="H104" i="13"/>
  <c r="G104" i="13"/>
  <c r="F104" i="13"/>
  <c r="N105" i="13" l="1" a="1"/>
  <c r="N105" i="13" s="1"/>
  <c r="P104" i="13"/>
  <c r="S104" i="13" s="1"/>
  <c r="O104" i="13"/>
  <c r="R104" i="13" s="1"/>
  <c r="U104" i="13" s="1"/>
  <c r="V104" i="13" s="1"/>
  <c r="Q104" i="13"/>
  <c r="T104" i="13" s="1"/>
  <c r="G105" i="13"/>
  <c r="F105" i="13"/>
  <c r="H105" i="13"/>
  <c r="N106" i="13" l="1" a="1"/>
  <c r="N106" i="13" s="1"/>
  <c r="Q105" i="13"/>
  <c r="T105" i="13" s="1"/>
  <c r="P105" i="13"/>
  <c r="S105" i="13" s="1"/>
  <c r="O105" i="13"/>
  <c r="R105" i="13" s="1"/>
  <c r="U105" i="13" s="1"/>
  <c r="V105" i="13" s="1"/>
  <c r="F106" i="13"/>
  <c r="H106" i="13"/>
  <c r="G106" i="13"/>
  <c r="N107" i="13" l="1" a="1"/>
  <c r="N107" i="13" s="1"/>
  <c r="O106" i="13"/>
  <c r="R106" i="13" s="1"/>
  <c r="U106" i="13" s="1"/>
  <c r="V106" i="13" s="1"/>
  <c r="Q106" i="13"/>
  <c r="T106" i="13" s="1"/>
  <c r="P106" i="13"/>
  <c r="S106" i="13" s="1"/>
  <c r="H107" i="13"/>
  <c r="G107" i="13"/>
  <c r="F107" i="13"/>
  <c r="N108" i="13" l="1" a="1"/>
  <c r="N108" i="13" s="1"/>
  <c r="Q107" i="13"/>
  <c r="T107" i="13" s="1"/>
  <c r="O107" i="13"/>
  <c r="R107" i="13" s="1"/>
  <c r="U107" i="13" s="1"/>
  <c r="V107" i="13" s="1"/>
  <c r="P107" i="13"/>
  <c r="S107" i="13" s="1"/>
  <c r="H108" i="13"/>
  <c r="G108" i="13"/>
  <c r="F108" i="13"/>
  <c r="N109" i="13" l="1" a="1"/>
  <c r="N109" i="13" s="1"/>
  <c r="P108" i="13"/>
  <c r="S108" i="13" s="1"/>
  <c r="Q108" i="13"/>
  <c r="T108" i="13" s="1"/>
  <c r="O108" i="13"/>
  <c r="R108" i="13" s="1"/>
  <c r="U108" i="13" s="1"/>
  <c r="V108" i="13" s="1"/>
  <c r="G109" i="13"/>
  <c r="F109" i="13"/>
  <c r="H109" i="13"/>
  <c r="N110" i="13" l="1" a="1"/>
  <c r="N110" i="13" s="1"/>
  <c r="Q109" i="13"/>
  <c r="T109" i="13" s="1"/>
  <c r="P109" i="13"/>
  <c r="S109" i="13" s="1"/>
  <c r="O109" i="13"/>
  <c r="R109" i="13" s="1"/>
  <c r="U109" i="13" s="1"/>
  <c r="V109" i="13" s="1"/>
  <c r="F110" i="13"/>
  <c r="H110" i="13"/>
  <c r="G110" i="13"/>
  <c r="N111" i="13" l="1" a="1"/>
  <c r="N111" i="13" s="1"/>
  <c r="O110" i="13"/>
  <c r="R110" i="13" s="1"/>
  <c r="U110" i="13" s="1"/>
  <c r="V110" i="13" s="1"/>
  <c r="Q110" i="13"/>
  <c r="T110" i="13" s="1"/>
  <c r="P110" i="13"/>
  <c r="S110" i="13" s="1"/>
  <c r="H111" i="13"/>
  <c r="G111" i="13"/>
  <c r="F111" i="13"/>
  <c r="N112" i="13" l="1" a="1"/>
  <c r="N112" i="13" s="1"/>
  <c r="Q111" i="13"/>
  <c r="T111" i="13" s="1"/>
  <c r="P111" i="13"/>
  <c r="S111" i="13" s="1"/>
  <c r="O111" i="13"/>
  <c r="R111" i="13" s="1"/>
  <c r="U111" i="13" s="1"/>
  <c r="V111" i="13" s="1"/>
  <c r="H112" i="13"/>
  <c r="G112" i="13"/>
  <c r="F112" i="13"/>
  <c r="N113" i="13" l="1" a="1"/>
  <c r="N113" i="13" s="1"/>
  <c r="P112" i="13"/>
  <c r="S112" i="13" s="1"/>
  <c r="O112" i="13"/>
  <c r="R112" i="13" s="1"/>
  <c r="U112" i="13" s="1"/>
  <c r="V112" i="13" s="1"/>
  <c r="Q112" i="13"/>
  <c r="T112" i="13" s="1"/>
  <c r="G113" i="13"/>
  <c r="F113" i="13"/>
  <c r="H113" i="13"/>
  <c r="N114" i="13" l="1" a="1"/>
  <c r="N114" i="13" s="1"/>
  <c r="Q113" i="13"/>
  <c r="T113" i="13" s="1"/>
  <c r="P113" i="13"/>
  <c r="S113" i="13" s="1"/>
  <c r="O113" i="13"/>
  <c r="R113" i="13" s="1"/>
  <c r="U113" i="13" s="1"/>
  <c r="V113" i="13" s="1"/>
  <c r="F114" i="13"/>
  <c r="H114" i="13"/>
  <c r="G114" i="13"/>
  <c r="N115" i="13" l="1" a="1"/>
  <c r="N115" i="13" s="1"/>
  <c r="O114" i="13"/>
  <c r="R114" i="13" s="1"/>
  <c r="U114" i="13" s="1"/>
  <c r="V114" i="13" s="1"/>
  <c r="Q114" i="13"/>
  <c r="T114" i="13" s="1"/>
  <c r="P114" i="13"/>
  <c r="S114" i="13" s="1"/>
  <c r="H115" i="13"/>
  <c r="G115" i="13"/>
  <c r="F115" i="13"/>
  <c r="N116" i="13" l="1" a="1"/>
  <c r="N116" i="13" s="1"/>
  <c r="Q115" i="13"/>
  <c r="T115" i="13" s="1"/>
  <c r="O115" i="13"/>
  <c r="R115" i="13" s="1"/>
  <c r="U115" i="13" s="1"/>
  <c r="V115" i="13" s="1"/>
  <c r="P115" i="13"/>
  <c r="S115" i="13" s="1"/>
  <c r="H116" i="13"/>
  <c r="G116" i="13"/>
  <c r="F116" i="13"/>
  <c r="N117" i="13" l="1" a="1"/>
  <c r="N117" i="13" s="1"/>
  <c r="P116" i="13"/>
  <c r="S116" i="13" s="1"/>
  <c r="Q116" i="13"/>
  <c r="T116" i="13" s="1"/>
  <c r="O116" i="13"/>
  <c r="R116" i="13" s="1"/>
  <c r="U116" i="13" s="1"/>
  <c r="V116" i="13" s="1"/>
  <c r="G117" i="13"/>
  <c r="F117" i="13"/>
  <c r="H117" i="13"/>
  <c r="N118" i="13" l="1" a="1"/>
  <c r="N118" i="13" s="1"/>
  <c r="Q117" i="13"/>
  <c r="T117" i="13" s="1"/>
  <c r="P117" i="13"/>
  <c r="S117" i="13" s="1"/>
  <c r="O117" i="13"/>
  <c r="R117" i="13" s="1"/>
  <c r="U117" i="13" s="1"/>
  <c r="V117" i="13" s="1"/>
  <c r="F118" i="13"/>
  <c r="H118" i="13"/>
  <c r="G118" i="13"/>
  <c r="N119" i="13" l="1" a="1"/>
  <c r="N119" i="13" s="1"/>
  <c r="O118" i="13"/>
  <c r="R118" i="13" s="1"/>
  <c r="U118" i="13" s="1"/>
  <c r="V118" i="13" s="1"/>
  <c r="P118" i="13"/>
  <c r="S118" i="13" s="1"/>
  <c r="Q118" i="13"/>
  <c r="T118" i="13" s="1"/>
  <c r="H119" i="13"/>
  <c r="G119" i="13"/>
  <c r="F119" i="13"/>
  <c r="N120" i="13" l="1" a="1"/>
  <c r="N120" i="13" s="1"/>
  <c r="Q119" i="13"/>
  <c r="T119" i="13" s="1"/>
  <c r="O119" i="13"/>
  <c r="R119" i="13" s="1"/>
  <c r="U119" i="13" s="1"/>
  <c r="V119" i="13" s="1"/>
  <c r="P119" i="13"/>
  <c r="S119" i="13" s="1"/>
  <c r="H120" i="13"/>
  <c r="G120" i="13"/>
  <c r="F120" i="13"/>
  <c r="N121" i="13" l="1" a="1"/>
  <c r="N121" i="13" s="1"/>
  <c r="P120" i="13"/>
  <c r="S120" i="13" s="1"/>
  <c r="O120" i="13"/>
  <c r="R120" i="13" s="1"/>
  <c r="U120" i="13" s="1"/>
  <c r="V120" i="13" s="1"/>
  <c r="Q120" i="13"/>
  <c r="T120" i="13" s="1"/>
  <c r="G121" i="13"/>
  <c r="F121" i="13"/>
  <c r="H121" i="13"/>
  <c r="N122" i="13" l="1" a="1"/>
  <c r="N122" i="13" s="1"/>
  <c r="Q121" i="13"/>
  <c r="T121" i="13" s="1"/>
  <c r="P121" i="13"/>
  <c r="S121" i="13" s="1"/>
  <c r="O121" i="13"/>
  <c r="R121" i="13" s="1"/>
  <c r="U121" i="13" s="1"/>
  <c r="V121" i="13" s="1"/>
  <c r="F122" i="13"/>
  <c r="H122" i="13"/>
  <c r="G122" i="13"/>
  <c r="N123" i="13" l="1" a="1"/>
  <c r="N123" i="13" s="1"/>
  <c r="O122" i="13"/>
  <c r="R122" i="13" s="1"/>
  <c r="U122" i="13" s="1"/>
  <c r="V122" i="13" s="1"/>
  <c r="Q122" i="13"/>
  <c r="T122" i="13" s="1"/>
  <c r="P122" i="13"/>
  <c r="S122" i="13" s="1"/>
  <c r="H123" i="13"/>
  <c r="G123" i="13"/>
  <c r="F123" i="13"/>
  <c r="N124" i="13" l="1" a="1"/>
  <c r="N124" i="13" s="1"/>
  <c r="Q123" i="13"/>
  <c r="T123" i="13" s="1"/>
  <c r="O123" i="13"/>
  <c r="R123" i="13" s="1"/>
  <c r="U123" i="13" s="1"/>
  <c r="V123" i="13" s="1"/>
  <c r="P123" i="13"/>
  <c r="S123" i="13" s="1"/>
  <c r="H124" i="13"/>
  <c r="G124" i="13"/>
  <c r="F124" i="13"/>
  <c r="N125" i="13" l="1" a="1"/>
  <c r="N125" i="13" s="1"/>
  <c r="P124" i="13"/>
  <c r="S124" i="13" s="1"/>
  <c r="Q124" i="13"/>
  <c r="T124" i="13" s="1"/>
  <c r="O124" i="13"/>
  <c r="R124" i="13" s="1"/>
  <c r="U124" i="13" s="1"/>
  <c r="V124" i="13" s="1"/>
  <c r="G125" i="13"/>
  <c r="F125" i="13"/>
  <c r="H125" i="13"/>
  <c r="N126" i="13" l="1" a="1"/>
  <c r="N126" i="13" s="1"/>
  <c r="Q125" i="13"/>
  <c r="T125" i="13" s="1"/>
  <c r="P125" i="13"/>
  <c r="S125" i="13" s="1"/>
  <c r="O125" i="13"/>
  <c r="R125" i="13" s="1"/>
  <c r="U125" i="13" s="1"/>
  <c r="V125" i="13" s="1"/>
  <c r="F126" i="13"/>
  <c r="H126" i="13"/>
  <c r="G126" i="13"/>
  <c r="N127" i="13" l="1" a="1"/>
  <c r="N127" i="13" s="1"/>
  <c r="O126" i="13"/>
  <c r="R126" i="13" s="1"/>
  <c r="U126" i="13" s="1"/>
  <c r="V126" i="13" s="1"/>
  <c r="Q126" i="13"/>
  <c r="T126" i="13" s="1"/>
  <c r="P126" i="13"/>
  <c r="S126" i="13" s="1"/>
  <c r="H127" i="13"/>
  <c r="G127" i="13"/>
  <c r="F127" i="13"/>
  <c r="N128" i="13" l="1" a="1"/>
  <c r="N128" i="13" s="1"/>
  <c r="P127" i="13"/>
  <c r="S127" i="13" s="1"/>
  <c r="Q127" i="13"/>
  <c r="T127" i="13" s="1"/>
  <c r="O127" i="13"/>
  <c r="R127" i="13" s="1"/>
  <c r="U127" i="13" s="1"/>
  <c r="V127" i="13" s="1"/>
  <c r="H128" i="13"/>
  <c r="G128" i="13"/>
  <c r="F128" i="13"/>
  <c r="N129" i="13" l="1" a="1"/>
  <c r="N129" i="13" s="1"/>
  <c r="P128" i="13"/>
  <c r="S128" i="13" s="1"/>
  <c r="Q128" i="13"/>
  <c r="T128" i="13" s="1"/>
  <c r="O128" i="13"/>
  <c r="R128" i="13" s="1"/>
  <c r="U128" i="13" s="1"/>
  <c r="V128" i="13" s="1"/>
  <c r="G129" i="13"/>
  <c r="F129" i="13"/>
  <c r="H129" i="13"/>
  <c r="N130" i="13" l="1" a="1"/>
  <c r="N130" i="13" s="1"/>
  <c r="Q129" i="13"/>
  <c r="T129" i="13" s="1"/>
  <c r="P129" i="13"/>
  <c r="S129" i="13" s="1"/>
  <c r="O129" i="13"/>
  <c r="R129" i="13" s="1"/>
  <c r="U129" i="13" s="1"/>
  <c r="V129" i="13" s="1"/>
  <c r="F130" i="13"/>
  <c r="H130" i="13"/>
  <c r="G130" i="13"/>
  <c r="N131" i="13" l="1" a="1"/>
  <c r="N131" i="13" s="1"/>
  <c r="O130" i="13"/>
  <c r="R130" i="13" s="1"/>
  <c r="U130" i="13" s="1"/>
  <c r="V130" i="13" s="1"/>
  <c r="Q130" i="13"/>
  <c r="T130" i="13" s="1"/>
  <c r="P130" i="13"/>
  <c r="S130" i="13" s="1"/>
  <c r="H131" i="13"/>
  <c r="G131" i="13"/>
  <c r="F131" i="13"/>
  <c r="N132" i="13" l="1" a="1"/>
  <c r="N132" i="13" s="1"/>
  <c r="Q131" i="13"/>
  <c r="T131" i="13" s="1"/>
  <c r="O131" i="13"/>
  <c r="R131" i="13" s="1"/>
  <c r="U131" i="13" s="1"/>
  <c r="V131" i="13" s="1"/>
  <c r="P131" i="13"/>
  <c r="S131" i="13" s="1"/>
  <c r="H132" i="13"/>
  <c r="G132" i="13"/>
  <c r="F132" i="13"/>
  <c r="P132" i="13" l="1"/>
  <c r="S132" i="13" s="1"/>
  <c r="Q132" i="13"/>
  <c r="T132" i="13" s="1"/>
  <c r="O132" i="13"/>
  <c r="R132" i="13" s="1"/>
  <c r="U132" i="13" s="1"/>
  <c r="V132" i="13" s="1"/>
  <c r="F63" i="6" l="1"/>
  <c r="E63" i="6"/>
  <c r="G63" i="6"/>
  <c r="F62" i="6"/>
  <c r="E62" i="6"/>
  <c r="G62" i="6"/>
  <c r="F61" i="6"/>
  <c r="E61" i="6"/>
  <c r="G61" i="6"/>
</calcChain>
</file>

<file path=xl/sharedStrings.xml><?xml version="1.0" encoding="utf-8"?>
<sst xmlns="http://schemas.openxmlformats.org/spreadsheetml/2006/main" count="1944" uniqueCount="274">
  <si>
    <t>Points</t>
  </si>
  <si>
    <t>Total diversity</t>
  </si>
  <si>
    <t>0 to &lt;5</t>
  </si>
  <si>
    <t>5 to &lt;10</t>
  </si>
  <si>
    <t>10 to &lt;15</t>
  </si>
  <si>
    <t>15 to &lt;17</t>
  </si>
  <si>
    <t>17 to &lt;20</t>
  </si>
  <si>
    <t>20+</t>
  </si>
  <si>
    <t>EPT</t>
  </si>
  <si>
    <t>&gt;0 to &lt;2</t>
  </si>
  <si>
    <t>2 to &lt;4</t>
  </si>
  <si>
    <t>4 to &lt;6</t>
  </si>
  <si>
    <t>6 to &lt;8</t>
  </si>
  <si>
    <t>8+</t>
  </si>
  <si>
    <t>Sensitive</t>
  </si>
  <si>
    <t>0 to &lt;2</t>
  </si>
  <si>
    <t>2 to &lt;3</t>
  </si>
  <si>
    <t>3 to &lt;4</t>
  </si>
  <si>
    <t>4 to &lt;5</t>
  </si>
  <si>
    <t>5+</t>
  </si>
  <si>
    <t>TOTAL</t>
  </si>
  <si>
    <t>70+</t>
  </si>
  <si>
    <t>A</t>
  </si>
  <si>
    <t>50-69</t>
  </si>
  <si>
    <t>B</t>
  </si>
  <si>
    <t>30-49</t>
  </si>
  <si>
    <t>C</t>
  </si>
  <si>
    <t>20-29</t>
  </si>
  <si>
    <t>D</t>
  </si>
  <si>
    <t>10-19</t>
  </si>
  <si>
    <t>E</t>
  </si>
  <si>
    <t>&lt;10</t>
  </si>
  <si>
    <t>F</t>
  </si>
  <si>
    <t># Taxa</t>
  </si>
  <si>
    <t>Then, points are summed and assigned a grade.</t>
  </si>
  <si>
    <t>For example, if a stream has Total Taxa = 18, EPT = 5, and Sensitive = 3, it would get a score of 15+15+30=60, earning a B grade.</t>
  </si>
  <si>
    <t>Stream Name</t>
  </si>
  <si>
    <t xml:space="preserve"> Site Location</t>
  </si>
  <si>
    <t>Total Taxa      Avg.</t>
  </si>
  <si>
    <t>EPT Taxa      Avg.</t>
  </si>
  <si>
    <t>Sens Taxa      Avg.</t>
  </si>
  <si>
    <t>Total Score</t>
  </si>
  <si>
    <t>EPT Score</t>
  </si>
  <si>
    <t>Sensitive Score</t>
  </si>
  <si>
    <t>Average for Stream</t>
  </si>
  <si>
    <t>Grade</t>
  </si>
  <si>
    <t>Range</t>
  </si>
  <si>
    <t>Bear River</t>
  </si>
  <si>
    <t>Bear River Rd</t>
  </si>
  <si>
    <t>Mineral Well</t>
  </si>
  <si>
    <t>Springbrook</t>
  </si>
  <si>
    <t>Walloon Lake</t>
  </si>
  <si>
    <t>C-A</t>
  </si>
  <si>
    <t>An example of formulas used to calculate this grade is below, for the Bear River sites. They earned a 62.5, which is a B.</t>
  </si>
  <si>
    <t>Formulas for TOMWC Diversity Indices</t>
  </si>
  <si>
    <t>Points are assigned based on the number of taxa in each index (Total Diversity, EPT, Sensitive):</t>
  </si>
  <si>
    <t>Boyne River</t>
  </si>
  <si>
    <t>Mineral Well Park</t>
  </si>
  <si>
    <t>Carp River</t>
  </si>
  <si>
    <t>Russian Creek</t>
  </si>
  <si>
    <t>NCMC at mouth</t>
  </si>
  <si>
    <t>Eastport Creek</t>
  </si>
  <si>
    <t>Horton Creek</t>
  </si>
  <si>
    <t>Walloon Lake Village</t>
  </si>
  <si>
    <t>Jordan River</t>
  </si>
  <si>
    <t>North Branch Preserve</t>
  </si>
  <si>
    <t>Kimberly Creek</t>
  </si>
  <si>
    <t>Maple River</t>
  </si>
  <si>
    <t>Milligan Creek</t>
  </si>
  <si>
    <t>Mullett Creek</t>
  </si>
  <si>
    <t>Pigeon River</t>
  </si>
  <si>
    <t>Stover Creek</t>
  </si>
  <si>
    <t>Sturgeon River</t>
  </si>
  <si>
    <t>Tannery Creek</t>
  </si>
  <si>
    <t>Indian Trail</t>
  </si>
  <si>
    <t>Brookside Cemetery</t>
  </si>
  <si>
    <t>Mouth, Irish Boat</t>
  </si>
  <si>
    <t>Mouth, Bike Path</t>
  </si>
  <si>
    <t>Total Taxa      9-2005</t>
  </si>
  <si>
    <t>Total Taxa      5-2006</t>
  </si>
  <si>
    <t>Total Taxa      9-2006</t>
  </si>
  <si>
    <t>Total Taxa      5-2007</t>
  </si>
  <si>
    <t>Total Taxa      9-2007</t>
  </si>
  <si>
    <t>Total Taxa      5-2008</t>
  </si>
  <si>
    <t>Total Taxa      9-2008</t>
  </si>
  <si>
    <t>Total Taxa      5-2009</t>
  </si>
  <si>
    <t>Total Taxa      9-2009</t>
  </si>
  <si>
    <t>Total Taxa      5-2010</t>
  </si>
  <si>
    <t>Total Taxa      9-2010</t>
  </si>
  <si>
    <t>Total Taxa      5-2011</t>
  </si>
  <si>
    <t>Total Taxa      9-2011</t>
  </si>
  <si>
    <t>Total Taxa      5-2012</t>
  </si>
  <si>
    <t>Total Taxa      9-2012</t>
  </si>
  <si>
    <t>Total Taxa      5-2013</t>
  </si>
  <si>
    <t>Total Taxa      9-2013</t>
  </si>
  <si>
    <t>EPT Taxa      5-2007</t>
  </si>
  <si>
    <t>EPT Taxa      5-2008</t>
  </si>
  <si>
    <t>EPT Taxa      5-2009</t>
  </si>
  <si>
    <t>EPT Taxa      9-2009</t>
  </si>
  <si>
    <t>EPT Taxa      5-2010</t>
  </si>
  <si>
    <t>EPT Taxa      9-2010</t>
  </si>
  <si>
    <t>EPT Taxa      9-2011</t>
  </si>
  <si>
    <t>Sens Taxa     9-2005</t>
  </si>
  <si>
    <t>Sens Taxa        5-2006</t>
  </si>
  <si>
    <t>Sens Taxa        9-2006</t>
  </si>
  <si>
    <t>Sens Taxa      5-2007</t>
  </si>
  <si>
    <t>Sens Taxa        9-2007</t>
  </si>
  <si>
    <t>Sens Taxa      5-2008</t>
  </si>
  <si>
    <t>Sens Taxa        9-2008</t>
  </si>
  <si>
    <t>Sens Taxa      5-2009</t>
  </si>
  <si>
    <t>Sens Taxa      9-2009</t>
  </si>
  <si>
    <t>Sens Taxa      5-2010</t>
  </si>
  <si>
    <t>Sens Taxa      9-2010</t>
  </si>
  <si>
    <t>Sens Taxa      5-2011</t>
  </si>
  <si>
    <t>Sens Taxa      9-2011</t>
  </si>
  <si>
    <t>Sens Taxa      5-2012</t>
  </si>
  <si>
    <t>Sens Taxa      9-2012</t>
  </si>
  <si>
    <t>Sens Taxa      5-2013</t>
  </si>
  <si>
    <t>Sens Taxa      9-2013</t>
  </si>
  <si>
    <t>ND</t>
  </si>
  <si>
    <t xml:space="preserve"> ND</t>
  </si>
  <si>
    <t>EPT Taxa Avg.</t>
  </si>
  <si>
    <t>Total Taxa Avg.</t>
  </si>
  <si>
    <t>Sens Taxa Avg.</t>
  </si>
  <si>
    <t>Yearly Score</t>
  </si>
  <si>
    <t>RESOURCE_ID</t>
  </si>
  <si>
    <t>Observation_Location</t>
  </si>
  <si>
    <t>Observation_Date</t>
  </si>
  <si>
    <t>Total_Taxa</t>
  </si>
  <si>
    <t>EPT_Families</t>
  </si>
  <si>
    <t>#_PSensitive_Organisms</t>
  </si>
  <si>
    <t>Bessey Creek</t>
  </si>
  <si>
    <t>Ingleside Road</t>
  </si>
  <si>
    <t>Dobleski Road</t>
  </si>
  <si>
    <t>Old City Park</t>
  </si>
  <si>
    <t>Cedar River</t>
  </si>
  <si>
    <t>Schuss Mountain Road</t>
  </si>
  <si>
    <t>Farrell Road</t>
  </si>
  <si>
    <t>M-88</t>
  </si>
  <si>
    <t>Penny Bridge</t>
  </si>
  <si>
    <t>M-68</t>
  </si>
  <si>
    <t>Waveland Road</t>
  </si>
  <si>
    <t>Minnehaha Creek</t>
  </si>
  <si>
    <t>Maxwell Road</t>
  </si>
  <si>
    <t>Pickerel Lake Road</t>
  </si>
  <si>
    <t>Straits Highway</t>
  </si>
  <si>
    <t>Sturgeon Valley Road</t>
  </si>
  <si>
    <t>Webb Road</t>
  </si>
  <si>
    <t>Schoofs Creek</t>
  </si>
  <si>
    <t>Williams Road</t>
  </si>
  <si>
    <t>Total Taxa AVG</t>
  </si>
  <si>
    <t>EPT AVG</t>
  </si>
  <si>
    <t>Sensitive AVG</t>
  </si>
  <si>
    <t>EXAMPLE:</t>
  </si>
  <si>
    <t>Site ID</t>
  </si>
  <si>
    <t>EPT Taxa      5-2011</t>
  </si>
  <si>
    <t>EPT Taxa      5-2012</t>
  </si>
  <si>
    <t>EPT Taxa      9-2012</t>
  </si>
  <si>
    <t>EPT Taxa      5-2013</t>
  </si>
  <si>
    <t>EPT Taxa      9-2013</t>
  </si>
  <si>
    <t>EPT Taxa      5-2014</t>
  </si>
  <si>
    <t>EPT Taxa      9-2014</t>
  </si>
  <si>
    <t>EPT Taxa      5-2015</t>
  </si>
  <si>
    <t>EPT Taxa      9-2015</t>
  </si>
  <si>
    <t>EPT Taxa      5-2016</t>
  </si>
  <si>
    <t>EPT Taxa      9-2016</t>
  </si>
  <si>
    <t>EPT Taxa      5-2017</t>
  </si>
  <si>
    <t>EPT Taxa      9-2017</t>
  </si>
  <si>
    <t>EPT Taxa      5-2018</t>
  </si>
  <si>
    <t>EPT Taxa      9-2018</t>
  </si>
  <si>
    <t>Sens Taxa      5-2014</t>
  </si>
  <si>
    <t>Sens Taxa      9-2014</t>
  </si>
  <si>
    <t>Sens Taxa      5-2015</t>
  </si>
  <si>
    <t>Sens Taxa      9-2015</t>
  </si>
  <si>
    <t>Sens Taxa      5-2016</t>
  </si>
  <si>
    <t>Sens Taxa      9-2016</t>
  </si>
  <si>
    <t>Sens Taxa      5-2017</t>
  </si>
  <si>
    <t>Sens Taxa      9-2017</t>
  </si>
  <si>
    <t>Sens Taxa      5-2018</t>
  </si>
  <si>
    <t>Sens Taxa      9-2018</t>
  </si>
  <si>
    <t>EPT Taxa      9-2005</t>
  </si>
  <si>
    <t>EPT Taxa      5-2006</t>
  </si>
  <si>
    <t>EPT Taxa      9-2006</t>
  </si>
  <si>
    <t>EPT Taxa      9-2007</t>
  </si>
  <si>
    <t>EPT Taxa      9-2008</t>
  </si>
  <si>
    <t>Total Taxa      5-2018</t>
  </si>
  <si>
    <t>Total Taxa      9-2018</t>
  </si>
  <si>
    <t>Total Taxa      5-2014</t>
  </si>
  <si>
    <t>Total Taxa      9-2014</t>
  </si>
  <si>
    <t>Total Taxa      5-2015</t>
  </si>
  <si>
    <t>Total Taxa      9-2015</t>
  </si>
  <si>
    <t>Total Taxa      5-2016</t>
  </si>
  <si>
    <t>Total Taxa      9-2016</t>
  </si>
  <si>
    <t>Total Taxa      5-2017</t>
  </si>
  <si>
    <t>Total Taxa      9-2017</t>
  </si>
  <si>
    <t>Stream</t>
  </si>
  <si>
    <t>Site ID - ALL</t>
  </si>
  <si>
    <t>Site ID - UNIQUE</t>
  </si>
  <si>
    <t>STREAM</t>
  </si>
  <si>
    <t>Cedar River Rd</t>
  </si>
  <si>
    <t>Total Taxa Avg</t>
  </si>
  <si>
    <t>EPT Avg</t>
  </si>
  <si>
    <t>Sens Avg</t>
  </si>
  <si>
    <t>**COPY AND PASTE THE REPORT FROM ACCESS INTO THE CELLS BELOW****</t>
  </si>
  <si>
    <t>Site ID for report</t>
  </si>
  <si>
    <t>*Do not change this column formula*</t>
  </si>
  <si>
    <t>Stream ID - ALL</t>
  </si>
  <si>
    <t>Taxa Score</t>
  </si>
  <si>
    <t>Sens Score</t>
  </si>
  <si>
    <t>Year Score</t>
  </si>
  <si>
    <t>Historical Average Score</t>
  </si>
  <si>
    <t>Historical Average Grade</t>
  </si>
  <si>
    <t>West Branch-Old 27 Park</t>
  </si>
  <si>
    <t>EPT = total number of taxa from Ephemeroptera, Plecoptera, and Tricoptera</t>
  </si>
  <si>
    <t>Total Diversity = total number of DIFFERENT families identified in a sample</t>
  </si>
  <si>
    <t>Sensitive = total number of "sensitive" taxa as identified by Hilsenhoff and IBI</t>
  </si>
  <si>
    <t>Barber Bridge</t>
  </si>
  <si>
    <t>Boyne City Road</t>
  </si>
  <si>
    <t>Black River</t>
  </si>
  <si>
    <t>Dam Road</t>
  </si>
  <si>
    <t>Church Road</t>
  </si>
  <si>
    <t>Bear River Road</t>
  </si>
  <si>
    <t>Berry Creek</t>
  </si>
  <si>
    <t>Kleber Dam</t>
  </si>
  <si>
    <t>Tin Shanty Bridge</t>
  </si>
  <si>
    <t>Fineout Creek</t>
  </si>
  <si>
    <t>Quarry Road</t>
  </si>
  <si>
    <t>Robinson Road</t>
  </si>
  <si>
    <t>Crump Road</t>
  </si>
  <si>
    <t>Resort Pike Road</t>
  </si>
  <si>
    <t>Springbrook Road</t>
  </si>
  <si>
    <t>Sens Taxa      5-2019</t>
  </si>
  <si>
    <t>Sens Taxa      9-2019</t>
  </si>
  <si>
    <t>Oliver Bridge Road</t>
  </si>
  <si>
    <t>Mouth, Pointe Drive</t>
  </si>
  <si>
    <t>Webster Bridge Road</t>
  </si>
  <si>
    <t>Rogers Road</t>
  </si>
  <si>
    <t>Fair Road</t>
  </si>
  <si>
    <t>Montgomery Road</t>
  </si>
  <si>
    <t>Pleasantview Road</t>
  </si>
  <si>
    <t>Woodland Road</t>
  </si>
  <si>
    <t>Brutus Road</t>
  </si>
  <si>
    <t>US-31</t>
  </si>
  <si>
    <t>S. Extension Road</t>
  </si>
  <si>
    <t>Fisher Woods Road</t>
  </si>
  <si>
    <t>Boyer Road</t>
  </si>
  <si>
    <t>Country Club Road</t>
  </si>
  <si>
    <t>Total Taxa      5-2019</t>
  </si>
  <si>
    <t>Total Taxa      9-2019</t>
  </si>
  <si>
    <t>EPT Taxa      5-2019</t>
  </si>
  <si>
    <t>EPT Taxa      9-2019</t>
  </si>
  <si>
    <t>Banwell Rd.</t>
  </si>
  <si>
    <t>Mel combined 9/19 Sturgeon Valley Rd. and Webb Rd. not included on this datasheet</t>
  </si>
  <si>
    <t>M75</t>
  </si>
  <si>
    <t>Wolverine, E. Main St</t>
  </si>
  <si>
    <t>Sturgeon River @ Webb Rd. changed to reality E. Main St.</t>
  </si>
  <si>
    <t>SiteNumGIS</t>
  </si>
  <si>
    <t>Dobleski Rd</t>
  </si>
  <si>
    <t>Farrell Rd</t>
  </si>
  <si>
    <t>Sturgeon Valley Rd</t>
  </si>
  <si>
    <t>Springbrook Creek</t>
  </si>
  <si>
    <t>Springbrook Rd</t>
  </si>
  <si>
    <t>Irish Boat Yard</t>
  </si>
  <si>
    <t>Brookside Cemetary</t>
  </si>
  <si>
    <t>Webb Rd</t>
  </si>
  <si>
    <t>Thumb Lake Rd</t>
  </si>
  <si>
    <t>Sens Taxa      5-2020</t>
  </si>
  <si>
    <t>Sens Taxa      9-2020</t>
  </si>
  <si>
    <t>EPT Taxa      5-2020</t>
  </si>
  <si>
    <t>EPT Taxa      9-2020</t>
  </si>
  <si>
    <t>Total Taxa      5-2020</t>
  </si>
  <si>
    <t>Total Taxa      9-2020</t>
  </si>
  <si>
    <t>updated 020421</t>
  </si>
  <si>
    <t>sampled, not enough indviduals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</si>
</sst>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6"/>
      <name val="Arial"/>
      <family val="2"/>
    </font>
    <font>
      <b/>
      <sz val="10"/>
      <name val="Arial"/>
      <family val="2"/>
    </font>
    <font>
      <b/>
      <sz val="10"/>
      <color indexed="16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rgb="FFC00000"/>
      <name val="Arial"/>
      <family val="2"/>
    </font>
    <font>
      <sz val="12"/>
      <color rgb="FFC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Arial"/>
      <family val="2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.5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C00000"/>
      <name val="Arial"/>
      <family val="2"/>
    </font>
    <font>
      <b/>
      <sz val="12"/>
      <color theme="1"/>
      <name val="Arial"/>
      <family val="2"/>
    </font>
    <font>
      <b/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  <font>
      <sz val="20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8"/>
      <color theme="1"/>
      <name val="Calibri"/>
      <family val="2"/>
      <scheme val="minor"/>
    </font>
    <font>
      <b/>
      <sz val="9"/>
      <color rgb="FFC00000"/>
      <name val="Arial"/>
      <family val="2"/>
    </font>
    <font>
      <sz val="9"/>
      <color rgb="FFC00000"/>
      <name val="Arial"/>
      <family val="2"/>
    </font>
    <font>
      <sz val="16"/>
      <color theme="1"/>
      <name val="Arial"/>
      <family val="2"/>
    </font>
    <font>
      <sz val="22"/>
      <color theme="1"/>
      <name val="Arial"/>
      <family val="2"/>
    </font>
    <font>
      <b/>
      <sz val="16"/>
      <color theme="1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0"/>
      <color rgb="FF00B0F0"/>
      <name val="Arial"/>
      <family val="2"/>
    </font>
    <font>
      <b/>
      <sz val="11"/>
      <color theme="0"/>
      <name val="Calibri"/>
      <family val="2"/>
      <scheme val="minor"/>
    </font>
    <font>
      <b/>
      <sz val="20"/>
      <color rgb="FF000000"/>
      <name val="Arial"/>
      <family val="2"/>
    </font>
    <font>
      <sz val="10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5A5A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medium">
        <color rgb="FFC5E0B3"/>
      </left>
      <right style="medium">
        <color rgb="FFC5E0B3"/>
      </right>
      <top style="medium">
        <color rgb="FFC5E0B3"/>
      </top>
      <bottom style="thick">
        <color rgb="FFA8D08D"/>
      </bottom>
      <diagonal/>
    </border>
    <border>
      <left/>
      <right style="medium">
        <color rgb="FFC5E0B3"/>
      </right>
      <top style="medium">
        <color rgb="FFC5E0B3"/>
      </top>
      <bottom style="thick">
        <color rgb="FFA8D08D"/>
      </bottom>
      <diagonal/>
    </border>
  </borders>
  <cellStyleXfs count="3">
    <xf numFmtId="0" fontId="0" fillId="0" borderId="0"/>
    <xf numFmtId="0" fontId="1" fillId="0" borderId="0"/>
    <xf numFmtId="0" fontId="37" fillId="12" borderId="13" applyNumberFormat="0" applyAlignment="0" applyProtection="0"/>
  </cellStyleXfs>
  <cellXfs count="193"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 applyAlignment="1">
      <alignment horizontal="left"/>
    </xf>
    <xf numFmtId="0" fontId="1" fillId="0" borderId="1" xfId="1" applyFont="1" applyBorder="1" applyAlignment="1">
      <alignment horizontal="left"/>
    </xf>
    <xf numFmtId="0" fontId="1" fillId="0" borderId="1" xfId="1" applyFont="1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0" xfId="0" applyFont="1"/>
    <xf numFmtId="0" fontId="3" fillId="2" borderId="1" xfId="1" applyFont="1" applyFill="1" applyBorder="1" applyAlignment="1">
      <alignment horizontal="left" wrapText="1"/>
    </xf>
    <xf numFmtId="0" fontId="1" fillId="2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left" wrapText="1"/>
    </xf>
    <xf numFmtId="0" fontId="0" fillId="2" borderId="1" xfId="0" applyFont="1" applyFill="1" applyBorder="1" applyAlignment="1">
      <alignment horizontal="left"/>
    </xf>
    <xf numFmtId="0" fontId="1" fillId="0" borderId="1" xfId="1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3" borderId="0" xfId="0" applyFont="1" applyFill="1" applyBorder="1" applyAlignment="1">
      <alignment horizontal="left"/>
    </xf>
    <xf numFmtId="3" fontId="5" fillId="3" borderId="7" xfId="0" applyNumberFormat="1" applyFont="1" applyFill="1" applyBorder="1" applyAlignment="1">
      <alignment horizontal="left"/>
    </xf>
    <xf numFmtId="0" fontId="0" fillId="0" borderId="0" xfId="0" applyBorder="1" applyAlignment="1">
      <alignment horizontal="left"/>
    </xf>
    <xf numFmtId="3" fontId="0" fillId="0" borderId="7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3" fontId="0" fillId="0" borderId="10" xfId="0" applyNumberFormat="1" applyBorder="1" applyAlignment="1">
      <alignment horizontal="left"/>
    </xf>
    <xf numFmtId="0" fontId="5" fillId="5" borderId="0" xfId="0" applyFont="1" applyFill="1" applyBorder="1" applyAlignment="1">
      <alignment horizontal="left"/>
    </xf>
    <xf numFmtId="3" fontId="5" fillId="5" borderId="7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3" fontId="5" fillId="2" borderId="7" xfId="0" applyNumberFormat="1" applyFont="1" applyFill="1" applyBorder="1" applyAlignment="1">
      <alignment horizontal="left"/>
    </xf>
    <xf numFmtId="0" fontId="0" fillId="0" borderId="0" xfId="0" applyAlignment="1"/>
    <xf numFmtId="0" fontId="5" fillId="3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left"/>
    </xf>
    <xf numFmtId="0" fontId="12" fillId="6" borderId="4" xfId="0" applyFont="1" applyFill="1" applyBorder="1" applyAlignment="1"/>
    <xf numFmtId="0" fontId="12" fillId="6" borderId="5" xfId="0" applyFont="1" applyFill="1" applyBorder="1" applyAlignment="1"/>
    <xf numFmtId="0" fontId="12" fillId="6" borderId="6" xfId="0" applyFont="1" applyFill="1" applyBorder="1" applyAlignment="1"/>
    <xf numFmtId="2" fontId="13" fillId="0" borderId="0" xfId="0" applyNumberFormat="1" applyFont="1" applyBorder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2" fontId="13" fillId="0" borderId="9" xfId="0" applyNumberFormat="1" applyFont="1" applyBorder="1" applyAlignment="1">
      <alignment horizontal="center"/>
    </xf>
    <xf numFmtId="0" fontId="3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0" fillId="0" borderId="9" xfId="0" applyBorder="1" applyAlignment="1"/>
    <xf numFmtId="2" fontId="13" fillId="0" borderId="0" xfId="0" applyNumberFormat="1" applyFont="1" applyBorder="1" applyAlignment="1">
      <alignment horizontal="left"/>
    </xf>
    <xf numFmtId="0" fontId="0" fillId="0" borderId="7" xfId="0" applyBorder="1" applyAlignment="1">
      <alignment horizontal="left"/>
    </xf>
    <xf numFmtId="2" fontId="13" fillId="0" borderId="9" xfId="0" applyNumberFormat="1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0" fillId="6" borderId="1" xfId="0" applyFill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164" fontId="4" fillId="2" borderId="11" xfId="1" applyNumberFormat="1" applyFont="1" applyFill="1" applyBorder="1" applyAlignment="1">
      <alignment horizontal="left" vertical="center" wrapText="1"/>
    </xf>
    <xf numFmtId="164" fontId="4" fillId="5" borderId="11" xfId="1" applyNumberFormat="1" applyFont="1" applyFill="1" applyBorder="1" applyAlignment="1">
      <alignment horizontal="left" vertical="center" wrapText="1"/>
    </xf>
    <xf numFmtId="164" fontId="4" fillId="3" borderId="11" xfId="1" applyNumberFormat="1" applyFont="1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6" borderId="11" xfId="0" applyFill="1" applyBorder="1" applyAlignment="1">
      <alignment horizontal="left" vertical="center" wrapText="1"/>
    </xf>
    <xf numFmtId="1" fontId="2" fillId="2" borderId="1" xfId="1" applyNumberFormat="1" applyFont="1" applyFill="1" applyBorder="1" applyAlignment="1">
      <alignment horizontal="left" vertical="center"/>
    </xf>
    <xf numFmtId="1" fontId="2" fillId="5" borderId="1" xfId="1" applyNumberFormat="1" applyFont="1" applyFill="1" applyBorder="1" applyAlignment="1">
      <alignment horizontal="left" vertical="center"/>
    </xf>
    <xf numFmtId="1" fontId="2" fillId="3" borderId="1" xfId="1" applyNumberFormat="1" applyFont="1" applyFill="1" applyBorder="1" applyAlignment="1">
      <alignment horizontal="left" vertical="center"/>
    </xf>
    <xf numFmtId="1" fontId="15" fillId="2" borderId="1" xfId="0" applyNumberFormat="1" applyFont="1" applyFill="1" applyBorder="1" applyAlignment="1">
      <alignment horizontal="left"/>
    </xf>
    <xf numFmtId="1" fontId="15" fillId="3" borderId="1" xfId="0" applyNumberFormat="1" applyFont="1" applyFill="1" applyBorder="1" applyAlignment="1">
      <alignment horizontal="left"/>
    </xf>
    <xf numFmtId="1" fontId="15" fillId="5" borderId="1" xfId="0" applyNumberFormat="1" applyFont="1" applyFill="1" applyBorder="1" applyAlignment="1">
      <alignment horizontal="left"/>
    </xf>
    <xf numFmtId="1" fontId="16" fillId="2" borderId="1" xfId="1" applyNumberFormat="1" applyFont="1" applyFill="1" applyBorder="1" applyAlignment="1">
      <alignment horizontal="left" wrapText="1"/>
    </xf>
    <xf numFmtId="1" fontId="16" fillId="5" borderId="1" xfId="1" applyNumberFormat="1" applyFont="1" applyFill="1" applyBorder="1" applyAlignment="1">
      <alignment horizontal="left" wrapText="1"/>
    </xf>
    <xf numFmtId="1" fontId="16" fillId="3" borderId="1" xfId="1" applyNumberFormat="1" applyFont="1" applyFill="1" applyBorder="1" applyAlignment="1">
      <alignment horizontal="left" wrapText="1"/>
    </xf>
    <xf numFmtId="164" fontId="16" fillId="2" borderId="1" xfId="1" applyNumberFormat="1" applyFont="1" applyFill="1" applyBorder="1" applyAlignment="1">
      <alignment horizontal="left" wrapText="1"/>
    </xf>
    <xf numFmtId="164" fontId="16" fillId="5" borderId="1" xfId="1" applyNumberFormat="1" applyFont="1" applyFill="1" applyBorder="1" applyAlignment="1">
      <alignment horizontal="left" wrapText="1"/>
    </xf>
    <xf numFmtId="164" fontId="16" fillId="3" borderId="1" xfId="1" applyNumberFormat="1" applyFont="1" applyFill="1" applyBorder="1" applyAlignment="1">
      <alignment horizontal="left" wrapText="1"/>
    </xf>
    <xf numFmtId="0" fontId="17" fillId="7" borderId="1" xfId="0" applyFont="1" applyFill="1" applyBorder="1" applyAlignment="1">
      <alignment horizontal="left" wrapText="1"/>
    </xf>
    <xf numFmtId="0" fontId="17" fillId="6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1" fillId="7" borderId="1" xfId="0" applyFont="1" applyFill="1" applyBorder="1" applyAlignment="1">
      <alignment horizontal="left"/>
    </xf>
    <xf numFmtId="0" fontId="11" fillId="6" borderId="1" xfId="0" applyFont="1" applyFill="1" applyBorder="1" applyAlignment="1">
      <alignment horizontal="left"/>
    </xf>
    <xf numFmtId="0" fontId="17" fillId="8" borderId="1" xfId="0" applyFont="1" applyFill="1" applyBorder="1" applyAlignment="1">
      <alignment horizontal="left" wrapText="1"/>
    </xf>
    <xf numFmtId="0" fontId="11" fillId="8" borderId="1" xfId="0" applyFont="1" applyFill="1" applyBorder="1" applyAlignment="1">
      <alignment horizontal="left"/>
    </xf>
    <xf numFmtId="0" fontId="0" fillId="0" borderId="0" xfId="0" applyFill="1"/>
    <xf numFmtId="2" fontId="7" fillId="2" borderId="1" xfId="1" applyNumberFormat="1" applyFont="1" applyFill="1" applyBorder="1" applyAlignment="1">
      <alignment horizontal="left" wrapText="1"/>
    </xf>
    <xf numFmtId="2" fontId="7" fillId="5" borderId="1" xfId="1" applyNumberFormat="1" applyFont="1" applyFill="1" applyBorder="1" applyAlignment="1">
      <alignment horizontal="left" wrapText="1"/>
    </xf>
    <xf numFmtId="2" fontId="7" fillId="3" borderId="1" xfId="1" applyNumberFormat="1" applyFont="1" applyFill="1" applyBorder="1" applyAlignment="1">
      <alignment horizontal="left" wrapText="1"/>
    </xf>
    <xf numFmtId="2" fontId="8" fillId="2" borderId="1" xfId="1" applyNumberFormat="1" applyFont="1" applyFill="1" applyBorder="1" applyAlignment="1">
      <alignment horizontal="left"/>
    </xf>
    <xf numFmtId="2" fontId="8" fillId="5" borderId="1" xfId="1" applyNumberFormat="1" applyFont="1" applyFill="1" applyBorder="1" applyAlignment="1">
      <alignment horizontal="left"/>
    </xf>
    <xf numFmtId="2" fontId="8" fillId="2" borderId="1" xfId="0" applyNumberFormat="1" applyFont="1" applyFill="1" applyBorder="1" applyAlignment="1">
      <alignment horizontal="left"/>
    </xf>
    <xf numFmtId="2" fontId="8" fillId="5" borderId="1" xfId="0" applyNumberFormat="1" applyFont="1" applyFill="1" applyBorder="1" applyAlignment="1">
      <alignment horizontal="left"/>
    </xf>
    <xf numFmtId="2" fontId="8" fillId="3" borderId="1" xfId="0" applyNumberFormat="1" applyFont="1" applyFill="1" applyBorder="1" applyAlignment="1">
      <alignment horizontal="left"/>
    </xf>
    <xf numFmtId="2" fontId="8" fillId="3" borderId="1" xfId="1" applyNumberFormat="1" applyFont="1" applyFill="1" applyBorder="1" applyAlignment="1">
      <alignment horizontal="left"/>
    </xf>
    <xf numFmtId="0" fontId="18" fillId="0" borderId="1" xfId="0" applyFont="1" applyFill="1" applyBorder="1" applyAlignment="1" applyProtection="1">
      <alignment horizontal="center" vertical="center"/>
    </xf>
    <xf numFmtId="0" fontId="19" fillId="0" borderId="1" xfId="0" applyFont="1" applyBorder="1"/>
    <xf numFmtId="0" fontId="6" fillId="0" borderId="0" xfId="0" applyFont="1" applyBorder="1"/>
    <xf numFmtId="0" fontId="6" fillId="4" borderId="1" xfId="0" applyFont="1" applyFill="1" applyBorder="1"/>
    <xf numFmtId="0" fontId="6" fillId="5" borderId="1" xfId="0" applyFont="1" applyFill="1" applyBorder="1"/>
    <xf numFmtId="0" fontId="6" fillId="2" borderId="1" xfId="0" applyFont="1" applyFill="1" applyBorder="1"/>
    <xf numFmtId="0" fontId="24" fillId="0" borderId="1" xfId="0" applyFont="1" applyFill="1" applyBorder="1" applyAlignment="1" applyProtection="1">
      <alignment horizontal="center" vertical="center"/>
    </xf>
    <xf numFmtId="0" fontId="26" fillId="0" borderId="1" xfId="0" applyFont="1" applyBorder="1"/>
    <xf numFmtId="0" fontId="24" fillId="5" borderId="1" xfId="0" applyFont="1" applyFill="1" applyBorder="1" applyAlignment="1" applyProtection="1">
      <alignment horizontal="right"/>
    </xf>
    <xf numFmtId="0" fontId="24" fillId="2" borderId="1" xfId="0" applyFont="1" applyFill="1" applyBorder="1" applyAlignment="1" applyProtection="1">
      <alignment horizontal="right"/>
    </xf>
    <xf numFmtId="0" fontId="25" fillId="8" borderId="1" xfId="0" applyFont="1" applyFill="1" applyBorder="1" applyAlignment="1">
      <alignment horizontal="right" wrapText="1"/>
    </xf>
    <xf numFmtId="0" fontId="26" fillId="4" borderId="1" xfId="0" applyFont="1" applyFill="1" applyBorder="1" applyAlignment="1">
      <alignment horizontal="right"/>
    </xf>
    <xf numFmtId="0" fontId="26" fillId="5" borderId="1" xfId="0" applyFont="1" applyFill="1" applyBorder="1" applyAlignment="1">
      <alignment horizontal="right"/>
    </xf>
    <xf numFmtId="0" fontId="26" fillId="2" borderId="1" xfId="0" applyFont="1" applyFill="1" applyBorder="1" applyAlignment="1">
      <alignment horizontal="right"/>
    </xf>
    <xf numFmtId="0" fontId="26" fillId="8" borderId="1" xfId="0" applyFont="1" applyFill="1" applyBorder="1" applyAlignment="1">
      <alignment horizontal="right"/>
    </xf>
    <xf numFmtId="0" fontId="9" fillId="9" borderId="1" xfId="0" applyFont="1" applyFill="1" applyBorder="1" applyAlignment="1" applyProtection="1">
      <alignment horizontal="center" vertical="center"/>
    </xf>
    <xf numFmtId="0" fontId="0" fillId="9" borderId="1" xfId="0" applyFill="1" applyBorder="1"/>
    <xf numFmtId="0" fontId="10" fillId="9" borderId="1" xfId="0" applyFont="1" applyFill="1" applyBorder="1" applyAlignment="1" applyProtection="1">
      <alignment vertical="center" wrapText="1"/>
    </xf>
    <xf numFmtId="14" fontId="10" fillId="9" borderId="1" xfId="0" applyNumberFormat="1" applyFont="1" applyFill="1" applyBorder="1" applyAlignment="1" applyProtection="1">
      <alignment horizontal="right" vertical="center" wrapText="1"/>
    </xf>
    <xf numFmtId="0" fontId="10" fillId="9" borderId="1" xfId="0" applyFont="1" applyFill="1" applyBorder="1" applyAlignment="1" applyProtection="1">
      <alignment horizontal="right" vertical="center" wrapText="1"/>
    </xf>
    <xf numFmtId="0" fontId="27" fillId="0" borderId="0" xfId="0" applyFont="1" applyFill="1" applyBorder="1" applyAlignment="1">
      <alignment vertical="top"/>
    </xf>
    <xf numFmtId="0" fontId="0" fillId="6" borderId="0" xfId="0" applyFill="1"/>
    <xf numFmtId="0" fontId="24" fillId="10" borderId="1" xfId="0" applyFont="1" applyFill="1" applyBorder="1" applyAlignment="1" applyProtection="1">
      <alignment horizontal="center" vertical="center"/>
    </xf>
    <xf numFmtId="0" fontId="26" fillId="10" borderId="1" xfId="0" applyFont="1" applyFill="1" applyBorder="1"/>
    <xf numFmtId="0" fontId="24" fillId="3" borderId="1" xfId="0" applyFont="1" applyFill="1" applyBorder="1" applyAlignment="1" applyProtection="1">
      <alignment horizontal="right"/>
    </xf>
    <xf numFmtId="0" fontId="26" fillId="3" borderId="1" xfId="0" applyFont="1" applyFill="1" applyBorder="1" applyAlignment="1">
      <alignment horizontal="right"/>
    </xf>
    <xf numFmtId="0" fontId="6" fillId="3" borderId="1" xfId="0" applyFont="1" applyFill="1" applyBorder="1"/>
    <xf numFmtId="0" fontId="28" fillId="10" borderId="0" xfId="0" applyFont="1" applyFill="1" applyBorder="1" applyAlignment="1">
      <alignment horizontal="right" wrapText="1"/>
    </xf>
    <xf numFmtId="0" fontId="29" fillId="10" borderId="0" xfId="0" applyFont="1" applyFill="1" applyBorder="1" applyAlignment="1">
      <alignment horizontal="right"/>
    </xf>
    <xf numFmtId="0" fontId="6" fillId="8" borderId="1" xfId="0" applyFont="1" applyFill="1" applyBorder="1"/>
    <xf numFmtId="0" fontId="25" fillId="4" borderId="1" xfId="0" applyFont="1" applyFill="1" applyBorder="1" applyAlignment="1">
      <alignment horizontal="right" wrapText="1"/>
    </xf>
    <xf numFmtId="0" fontId="21" fillId="0" borderId="1" xfId="0" applyFont="1" applyBorder="1"/>
    <xf numFmtId="0" fontId="20" fillId="0" borderId="11" xfId="0" applyFont="1" applyBorder="1"/>
    <xf numFmtId="0" fontId="6" fillId="2" borderId="11" xfId="0" applyFont="1" applyFill="1" applyBorder="1"/>
    <xf numFmtId="0" fontId="6" fillId="5" borderId="11" xfId="0" applyFont="1" applyFill="1" applyBorder="1"/>
    <xf numFmtId="0" fontId="6" fillId="3" borderId="11" xfId="0" applyFont="1" applyFill="1" applyBorder="1"/>
    <xf numFmtId="0" fontId="6" fillId="8" borderId="11" xfId="0" applyFont="1" applyFill="1" applyBorder="1"/>
    <xf numFmtId="0" fontId="6" fillId="4" borderId="11" xfId="0" applyFont="1" applyFill="1" applyBorder="1"/>
    <xf numFmtId="0" fontId="21" fillId="6" borderId="0" xfId="0" applyFont="1" applyFill="1" applyBorder="1" applyAlignment="1">
      <alignment horizontal="center"/>
    </xf>
    <xf numFmtId="0" fontId="6" fillId="10" borderId="0" xfId="0" applyFont="1" applyFill="1" applyBorder="1"/>
    <xf numFmtId="0" fontId="23" fillId="6" borderId="1" xfId="0" applyFont="1" applyFill="1" applyBorder="1" applyAlignment="1">
      <alignment horizontal="center"/>
    </xf>
    <xf numFmtId="0" fontId="22" fillId="6" borderId="1" xfId="0" applyFont="1" applyFill="1" applyBorder="1" applyAlignment="1">
      <alignment horizontal="center"/>
    </xf>
    <xf numFmtId="0" fontId="20" fillId="6" borderId="0" xfId="0" applyFont="1" applyFill="1" applyBorder="1" applyAlignment="1">
      <alignment horizontal="center"/>
    </xf>
    <xf numFmtId="0" fontId="32" fillId="11" borderId="1" xfId="0" applyFont="1" applyFill="1" applyBorder="1" applyAlignment="1">
      <alignment horizontal="center"/>
    </xf>
    <xf numFmtId="0" fontId="30" fillId="11" borderId="1" xfId="0" applyFont="1" applyFill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0" fillId="9" borderId="0" xfId="0" applyFill="1"/>
    <xf numFmtId="14" fontId="0" fillId="9" borderId="0" xfId="0" applyNumberFormat="1" applyFill="1" applyAlignment="1" applyProtection="1">
      <alignment vertical="center"/>
    </xf>
    <xf numFmtId="0" fontId="34" fillId="9" borderId="0" xfId="0" applyFont="1" applyFill="1"/>
    <xf numFmtId="14" fontId="34" fillId="9" borderId="0" xfId="0" applyNumberFormat="1" applyFont="1" applyFill="1" applyAlignment="1" applyProtection="1">
      <alignment vertical="center"/>
    </xf>
    <xf numFmtId="0" fontId="33" fillId="9" borderId="0" xfId="0" applyFont="1" applyFill="1" applyBorder="1" applyAlignment="1" applyProtection="1">
      <alignment vertical="center" wrapText="1"/>
    </xf>
    <xf numFmtId="0" fontId="10" fillId="9" borderId="12" xfId="0" applyFont="1" applyFill="1" applyBorder="1" applyAlignment="1" applyProtection="1">
      <alignment vertical="center" wrapText="1"/>
    </xf>
    <xf numFmtId="0" fontId="35" fillId="9" borderId="0" xfId="0" applyFont="1" applyFill="1"/>
    <xf numFmtId="0" fontId="0" fillId="0" borderId="1" xfId="0" applyFont="1" applyFill="1" applyBorder="1" applyAlignment="1">
      <alignment horizontal="left"/>
    </xf>
    <xf numFmtId="0" fontId="0" fillId="0" borderId="0" xfId="0" applyFont="1" applyFill="1"/>
    <xf numFmtId="0" fontId="34" fillId="2" borderId="1" xfId="0" applyFont="1" applyFill="1" applyBorder="1"/>
    <xf numFmtId="0" fontId="0" fillId="2" borderId="1" xfId="0" applyFill="1" applyBorder="1"/>
    <xf numFmtId="0" fontId="10" fillId="0" borderId="14" xfId="0" applyFont="1" applyFill="1" applyBorder="1" applyAlignment="1" applyProtection="1">
      <alignment horizontal="right" vertical="center" wrapText="1"/>
    </xf>
    <xf numFmtId="0" fontId="38" fillId="0" borderId="15" xfId="0" applyFont="1" applyBorder="1" applyAlignment="1">
      <alignment vertical="center"/>
    </xf>
    <xf numFmtId="0" fontId="38" fillId="0" borderId="16" xfId="0" applyFont="1" applyBorder="1" applyAlignment="1">
      <alignment horizontal="center" vertical="center"/>
    </xf>
    <xf numFmtId="0" fontId="0" fillId="6" borderId="0" xfId="0" applyFont="1" applyFill="1"/>
    <xf numFmtId="0" fontId="10" fillId="0" borderId="14" xfId="0" applyFont="1" applyFill="1" applyBorder="1" applyAlignment="1" applyProtection="1">
      <alignment vertical="center" wrapText="1"/>
    </xf>
    <xf numFmtId="14" fontId="10" fillId="0" borderId="14" xfId="0" applyNumberFormat="1" applyFont="1" applyFill="1" applyBorder="1" applyAlignment="1" applyProtection="1">
      <alignment horizontal="right" vertical="center" wrapText="1"/>
    </xf>
    <xf numFmtId="0" fontId="3" fillId="13" borderId="1" xfId="1" applyFont="1" applyFill="1" applyBorder="1" applyAlignment="1">
      <alignment horizontal="left" wrapText="1"/>
    </xf>
    <xf numFmtId="0" fontId="1" fillId="13" borderId="1" xfId="1" applyFont="1" applyFill="1" applyBorder="1" applyAlignment="1">
      <alignment horizontal="left"/>
    </xf>
    <xf numFmtId="0" fontId="1" fillId="13" borderId="1" xfId="1" applyFont="1" applyFill="1" applyBorder="1" applyAlignment="1">
      <alignment horizontal="left" wrapText="1"/>
    </xf>
    <xf numFmtId="1" fontId="1" fillId="13" borderId="1" xfId="1" applyNumberFormat="1" applyFont="1" applyFill="1" applyBorder="1" applyAlignment="1">
      <alignment horizontal="left"/>
    </xf>
    <xf numFmtId="0" fontId="0" fillId="13" borderId="1" xfId="0" applyFont="1" applyFill="1" applyBorder="1" applyAlignment="1">
      <alignment horizontal="left"/>
    </xf>
    <xf numFmtId="0" fontId="34" fillId="13" borderId="1" xfId="0" applyFont="1" applyFill="1" applyBorder="1"/>
    <xf numFmtId="0" fontId="0" fillId="13" borderId="1" xfId="0" applyFill="1" applyBorder="1"/>
    <xf numFmtId="1" fontId="0" fillId="13" borderId="1" xfId="0" applyNumberFormat="1" applyFont="1" applyFill="1" applyBorder="1" applyAlignment="1">
      <alignment horizontal="left"/>
    </xf>
    <xf numFmtId="0" fontId="6" fillId="13" borderId="1" xfId="0" applyFont="1" applyFill="1" applyBorder="1" applyAlignment="1">
      <alignment horizontal="left"/>
    </xf>
    <xf numFmtId="0" fontId="36" fillId="13" borderId="1" xfId="1" applyFont="1" applyFill="1" applyBorder="1" applyAlignment="1">
      <alignment horizontal="left"/>
    </xf>
    <xf numFmtId="0" fontId="3" fillId="14" borderId="1" xfId="1" applyFont="1" applyFill="1" applyBorder="1" applyAlignment="1">
      <alignment horizontal="left" wrapText="1"/>
    </xf>
    <xf numFmtId="0" fontId="1" fillId="14" borderId="1" xfId="1" applyFont="1" applyFill="1" applyBorder="1" applyAlignment="1">
      <alignment horizontal="left"/>
    </xf>
    <xf numFmtId="0" fontId="1" fillId="14" borderId="1" xfId="1" applyFont="1" applyFill="1" applyBorder="1" applyAlignment="1">
      <alignment horizontal="left" wrapText="1"/>
    </xf>
    <xf numFmtId="0" fontId="0" fillId="14" borderId="1" xfId="0" applyFont="1" applyFill="1" applyBorder="1" applyAlignment="1">
      <alignment horizontal="left"/>
    </xf>
    <xf numFmtId="0" fontId="0" fillId="14" borderId="1" xfId="0" applyFill="1" applyBorder="1"/>
    <xf numFmtId="0" fontId="34" fillId="14" borderId="1" xfId="0" applyFont="1" applyFill="1" applyBorder="1"/>
    <xf numFmtId="0" fontId="6" fillId="14" borderId="1" xfId="0" applyFont="1" applyFill="1" applyBorder="1" applyAlignment="1">
      <alignment horizontal="left"/>
    </xf>
    <xf numFmtId="0" fontId="35" fillId="14" borderId="1" xfId="0" applyFont="1" applyFill="1" applyBorder="1" applyAlignment="1">
      <alignment horizontal="left"/>
    </xf>
    <xf numFmtId="0" fontId="10" fillId="2" borderId="1" xfId="0" applyFont="1" applyFill="1" applyBorder="1" applyAlignment="1" applyProtection="1">
      <alignment horizontal="right" vertical="center" wrapText="1"/>
    </xf>
    <xf numFmtId="0" fontId="10" fillId="13" borderId="1" xfId="0" applyFont="1" applyFill="1" applyBorder="1" applyAlignment="1" applyProtection="1">
      <alignment horizontal="right" vertical="center" wrapText="1"/>
    </xf>
    <xf numFmtId="0" fontId="0" fillId="13" borderId="1" xfId="0" applyFont="1" applyFill="1" applyBorder="1"/>
    <xf numFmtId="0" fontId="0" fillId="14" borderId="1" xfId="0" applyFont="1" applyFill="1" applyBorder="1"/>
    <xf numFmtId="0" fontId="10" fillId="14" borderId="1" xfId="0" applyFont="1" applyFill="1" applyBorder="1" applyAlignment="1" applyProtection="1">
      <alignment horizontal="right" vertical="center" wrapText="1"/>
    </xf>
    <xf numFmtId="0" fontId="0" fillId="2" borderId="1" xfId="0" applyFont="1" applyFill="1" applyBorder="1"/>
    <xf numFmtId="0" fontId="37" fillId="14" borderId="1" xfId="2" applyFill="1" applyBorder="1"/>
    <xf numFmtId="0" fontId="37" fillId="14" borderId="1" xfId="2" applyFill="1" applyBorder="1" applyAlignment="1" applyProtection="1">
      <alignment horizontal="right" vertical="center" wrapText="1"/>
    </xf>
    <xf numFmtId="0" fontId="33" fillId="2" borderId="1" xfId="0" applyFont="1" applyFill="1" applyBorder="1" applyAlignment="1" applyProtection="1">
      <alignment horizontal="right" vertical="center" wrapText="1"/>
    </xf>
    <xf numFmtId="0" fontId="33" fillId="13" borderId="1" xfId="0" applyFont="1" applyFill="1" applyBorder="1" applyAlignment="1" applyProtection="1">
      <alignment horizontal="right" vertical="center" wrapText="1"/>
    </xf>
    <xf numFmtId="0" fontId="33" fillId="14" borderId="1" xfId="0" applyFont="1" applyFill="1" applyBorder="1" applyAlignment="1" applyProtection="1">
      <alignment horizontal="right" vertical="center" wrapText="1"/>
    </xf>
    <xf numFmtId="0" fontId="3" fillId="0" borderId="1" xfId="1" applyFont="1" applyFill="1" applyBorder="1" applyAlignment="1">
      <alignment horizontal="left" wrapText="1"/>
    </xf>
    <xf numFmtId="22" fontId="31" fillId="0" borderId="2" xfId="0" applyNumberFormat="1" applyFont="1" applyFill="1" applyBorder="1" applyAlignment="1">
      <alignment horizontal="center" vertical="center"/>
    </xf>
    <xf numFmtId="22" fontId="31" fillId="0" borderId="0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top"/>
    </xf>
    <xf numFmtId="0" fontId="27" fillId="0" borderId="0" xfId="0" applyFont="1" applyFill="1" applyBorder="1" applyAlignment="1">
      <alignment horizontal="center" vertical="top"/>
    </xf>
    <xf numFmtId="0" fontId="27" fillId="0" borderId="8" xfId="0" applyFont="1" applyFill="1" applyBorder="1" applyAlignment="1">
      <alignment horizontal="center" vertical="top"/>
    </xf>
    <xf numFmtId="0" fontId="27" fillId="0" borderId="9" xfId="0" applyFont="1" applyFill="1" applyBorder="1" applyAlignment="1">
      <alignment horizontal="center" vertical="top"/>
    </xf>
    <xf numFmtId="22" fontId="27" fillId="0" borderId="0" xfId="0" applyNumberFormat="1" applyFont="1" applyFill="1" applyBorder="1" applyAlignment="1">
      <alignment horizontal="center" vertical="top"/>
    </xf>
    <xf numFmtId="0" fontId="39" fillId="0" borderId="1" xfId="1" applyFont="1" applyFill="1" applyBorder="1" applyAlignment="1">
      <alignment horizontal="left" wrapText="1"/>
    </xf>
  </cellXfs>
  <cellStyles count="3">
    <cellStyle name="Check Cell" xfId="2" builtinId="2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'Charts and Graphs'!$D$2:$D$4</c:f>
              <c:strCache>
                <c:ptCount val="3"/>
                <c:pt idx="0">
                  <c:v>A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'Charts and Graphs'!$E$2:$E$4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10</xdr:row>
      <xdr:rowOff>185737</xdr:rowOff>
    </xdr:from>
    <xdr:to>
      <xdr:col>17</xdr:col>
      <xdr:colOff>314325</xdr:colOff>
      <xdr:row>25</xdr:row>
      <xdr:rowOff>71437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/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V33"/>
  <sheetViews>
    <sheetView tabSelected="1" workbookViewId="0">
      <selection activeCell="H17" sqref="H17"/>
    </sheetView>
  </sheetViews>
  <sheetFormatPr defaultColWidth="9.109375" defaultRowHeight="14.4" x14ac:dyDescent="0.3"/>
  <cols>
    <col min="1" max="1" width="81.6640625" style="3" customWidth="1"/>
    <col min="2" max="2" width="13.6640625" style="3" bestFit="1" customWidth="1"/>
    <col min="3" max="3" width="6.5546875" style="3" bestFit="1" customWidth="1"/>
    <col min="4" max="4" width="5.88671875" style="3" bestFit="1" customWidth="1"/>
    <col min="5" max="5" width="13.5546875" style="41" customWidth="1"/>
    <col min="6" max="6" width="13.6640625" style="41" bestFit="1" customWidth="1"/>
    <col min="7" max="7" width="10.6640625" style="41" bestFit="1" customWidth="1"/>
    <col min="8" max="8" width="9.6640625" style="41" customWidth="1"/>
    <col min="9" max="9" width="10.5546875" style="41" bestFit="1" customWidth="1"/>
    <col min="10" max="10" width="10.6640625" style="41" bestFit="1" customWidth="1"/>
    <col min="11" max="11" width="9.44140625" style="41" bestFit="1" customWidth="1"/>
    <col min="12" max="12" width="14.5546875" style="41" bestFit="1" customWidth="1"/>
    <col min="13" max="13" width="6.5546875" style="41" customWidth="1"/>
    <col min="14" max="14" width="10.33203125" style="41" customWidth="1"/>
    <col min="15" max="15" width="12.5546875" style="41" customWidth="1"/>
    <col min="16" max="16" width="6.33203125" style="41" customWidth="1"/>
    <col min="17" max="17" width="6.44140625" style="41" customWidth="1"/>
    <col min="18" max="20" width="9.109375" style="41"/>
    <col min="21" max="22" width="9.109375" style="18"/>
    <col min="23" max="16384" width="9.109375" style="3"/>
  </cols>
  <sheetData>
    <row r="1" spans="1:22" ht="15" x14ac:dyDescent="0.25">
      <c r="A1" s="3" t="s">
        <v>54</v>
      </c>
    </row>
    <row r="2" spans="1:22" ht="15" x14ac:dyDescent="0.25">
      <c r="A2" s="27" t="s">
        <v>55</v>
      </c>
      <c r="B2" s="27"/>
      <c r="C2" s="27"/>
    </row>
    <row r="3" spans="1:22" ht="15" x14ac:dyDescent="0.25">
      <c r="A3" s="44"/>
      <c r="B3" s="27"/>
      <c r="C3" s="27"/>
    </row>
    <row r="4" spans="1:22" s="15" customFormat="1" ht="15" x14ac:dyDescent="0.25">
      <c r="A4" s="29" t="s">
        <v>214</v>
      </c>
      <c r="B4" s="25" t="s">
        <v>33</v>
      </c>
      <c r="C4" s="26" t="s">
        <v>0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3"/>
      <c r="V4" s="43"/>
    </row>
    <row r="5" spans="1:22" ht="15" x14ac:dyDescent="0.25">
      <c r="A5" s="6" t="s">
        <v>1</v>
      </c>
      <c r="B5" s="18" t="s">
        <v>2</v>
      </c>
      <c r="C5" s="19">
        <v>0</v>
      </c>
    </row>
    <row r="6" spans="1:22" ht="15" x14ac:dyDescent="0.25">
      <c r="A6" s="6" t="s">
        <v>1</v>
      </c>
      <c r="B6" s="18" t="s">
        <v>3</v>
      </c>
      <c r="C6" s="19">
        <v>3</v>
      </c>
    </row>
    <row r="7" spans="1:22" ht="15" x14ac:dyDescent="0.25">
      <c r="A7" s="6" t="s">
        <v>1</v>
      </c>
      <c r="B7" s="18" t="s">
        <v>4</v>
      </c>
      <c r="C7" s="19">
        <v>5</v>
      </c>
    </row>
    <row r="8" spans="1:22" ht="15" x14ac:dyDescent="0.25">
      <c r="A8" s="6" t="s">
        <v>1</v>
      </c>
      <c r="B8" s="18" t="s">
        <v>5</v>
      </c>
      <c r="C8" s="19">
        <v>10</v>
      </c>
    </row>
    <row r="9" spans="1:22" ht="15" x14ac:dyDescent="0.25">
      <c r="A9" s="6" t="s">
        <v>1</v>
      </c>
      <c r="B9" s="18" t="s">
        <v>6</v>
      </c>
      <c r="C9" s="19">
        <v>15</v>
      </c>
    </row>
    <row r="10" spans="1:22" ht="15" x14ac:dyDescent="0.25">
      <c r="A10" s="20" t="s">
        <v>1</v>
      </c>
      <c r="B10" s="21" t="s">
        <v>7</v>
      </c>
      <c r="C10" s="22">
        <v>20</v>
      </c>
    </row>
    <row r="11" spans="1:22" s="15" customFormat="1" ht="15" x14ac:dyDescent="0.25">
      <c r="A11" s="30" t="s">
        <v>213</v>
      </c>
      <c r="B11" s="23" t="s">
        <v>33</v>
      </c>
      <c r="C11" s="24" t="s">
        <v>0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1"/>
      <c r="S11" s="42"/>
      <c r="T11" s="42"/>
      <c r="U11" s="43"/>
      <c r="V11" s="43"/>
    </row>
    <row r="12" spans="1:22" ht="15" x14ac:dyDescent="0.25">
      <c r="A12" s="6" t="s">
        <v>8</v>
      </c>
      <c r="B12" s="18">
        <v>0</v>
      </c>
      <c r="C12" s="19">
        <v>0</v>
      </c>
    </row>
    <row r="13" spans="1:22" ht="15" x14ac:dyDescent="0.25">
      <c r="A13" s="6" t="s">
        <v>8</v>
      </c>
      <c r="B13" s="18" t="s">
        <v>9</v>
      </c>
      <c r="C13" s="19">
        <v>5</v>
      </c>
    </row>
    <row r="14" spans="1:22" ht="15" x14ac:dyDescent="0.25">
      <c r="A14" s="6" t="s">
        <v>8</v>
      </c>
      <c r="B14" s="18" t="s">
        <v>10</v>
      </c>
      <c r="C14" s="19">
        <v>10</v>
      </c>
    </row>
    <row r="15" spans="1:22" ht="15" x14ac:dyDescent="0.25">
      <c r="A15" s="6" t="s">
        <v>8</v>
      </c>
      <c r="B15" s="18" t="s">
        <v>11</v>
      </c>
      <c r="C15" s="19">
        <v>15</v>
      </c>
    </row>
    <row r="16" spans="1:22" ht="15" x14ac:dyDescent="0.25">
      <c r="A16" s="6" t="s">
        <v>8</v>
      </c>
      <c r="B16" s="18" t="s">
        <v>12</v>
      </c>
      <c r="C16" s="19">
        <v>20</v>
      </c>
    </row>
    <row r="17" spans="1:22" ht="15" x14ac:dyDescent="0.25">
      <c r="A17" s="20" t="s">
        <v>8</v>
      </c>
      <c r="B17" s="21" t="s">
        <v>13</v>
      </c>
      <c r="C17" s="22">
        <v>30</v>
      </c>
    </row>
    <row r="18" spans="1:22" s="15" customFormat="1" ht="15" x14ac:dyDescent="0.25">
      <c r="A18" s="28" t="s">
        <v>215</v>
      </c>
      <c r="B18" s="16" t="s">
        <v>33</v>
      </c>
      <c r="C18" s="17" t="s">
        <v>0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3"/>
      <c r="V18" s="43"/>
    </row>
    <row r="19" spans="1:22" ht="15" x14ac:dyDescent="0.25">
      <c r="A19" s="6" t="s">
        <v>14</v>
      </c>
      <c r="B19" s="18">
        <v>0</v>
      </c>
      <c r="C19" s="19">
        <v>0</v>
      </c>
    </row>
    <row r="20" spans="1:22" ht="15" x14ac:dyDescent="0.25">
      <c r="A20" s="6" t="s">
        <v>14</v>
      </c>
      <c r="B20" s="18" t="s">
        <v>15</v>
      </c>
      <c r="C20" s="19">
        <v>10</v>
      </c>
    </row>
    <row r="21" spans="1:22" ht="15" x14ac:dyDescent="0.25">
      <c r="A21" s="6" t="s">
        <v>14</v>
      </c>
      <c r="B21" s="18" t="s">
        <v>16</v>
      </c>
      <c r="C21" s="19">
        <v>20</v>
      </c>
    </row>
    <row r="22" spans="1:22" ht="17.25" x14ac:dyDescent="0.3">
      <c r="A22" s="6" t="s">
        <v>14</v>
      </c>
      <c r="B22" s="18" t="s">
        <v>17</v>
      </c>
      <c r="C22" s="19">
        <v>30</v>
      </c>
      <c r="E22" s="54" t="s">
        <v>153</v>
      </c>
      <c r="F22" s="3"/>
      <c r="G22" s="3"/>
      <c r="H22" s="3"/>
      <c r="I22" s="3"/>
      <c r="J22" s="3"/>
      <c r="K22" s="3"/>
      <c r="L22" s="3"/>
      <c r="M22" s="3"/>
      <c r="N22" s="3"/>
    </row>
    <row r="23" spans="1:22" ht="15" x14ac:dyDescent="0.25">
      <c r="A23" s="6" t="s">
        <v>14</v>
      </c>
      <c r="B23" s="18" t="s">
        <v>18</v>
      </c>
      <c r="C23" s="19">
        <v>40</v>
      </c>
      <c r="E23" s="49" t="s">
        <v>53</v>
      </c>
      <c r="F23" s="49"/>
      <c r="G23" s="50"/>
      <c r="H23" s="50"/>
      <c r="I23" s="50"/>
      <c r="J23" s="50"/>
      <c r="K23" s="50"/>
      <c r="L23" s="50"/>
      <c r="M23" s="50"/>
      <c r="N23" s="50"/>
      <c r="O23" s="50"/>
      <c r="P23" s="51"/>
      <c r="T23" s="18"/>
      <c r="V23" s="3"/>
    </row>
    <row r="24" spans="1:22" ht="15" x14ac:dyDescent="0.25">
      <c r="A24" s="20" t="s">
        <v>14</v>
      </c>
      <c r="B24" s="21" t="s">
        <v>19</v>
      </c>
      <c r="C24" s="22">
        <v>50</v>
      </c>
      <c r="E24" s="39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3"/>
      <c r="T24" s="18"/>
      <c r="V24" s="3"/>
    </row>
    <row r="25" spans="1:22" ht="26.25" customHeight="1" x14ac:dyDescent="0.4">
      <c r="A25" s="31" t="s">
        <v>34</v>
      </c>
      <c r="B25" s="32"/>
      <c r="C25" s="33"/>
      <c r="E25" s="37" t="s">
        <v>36</v>
      </c>
      <c r="F25" s="56" t="s">
        <v>37</v>
      </c>
      <c r="G25" s="57" t="s">
        <v>38</v>
      </c>
      <c r="H25" s="58" t="s">
        <v>39</v>
      </c>
      <c r="I25" s="59" t="s">
        <v>40</v>
      </c>
      <c r="J25" s="60" t="s">
        <v>41</v>
      </c>
      <c r="K25" s="60" t="s">
        <v>42</v>
      </c>
      <c r="L25" s="60" t="s">
        <v>43</v>
      </c>
      <c r="M25" s="61" t="s">
        <v>20</v>
      </c>
      <c r="N25" s="60" t="s">
        <v>44</v>
      </c>
      <c r="O25" s="60" t="s">
        <v>45</v>
      </c>
      <c r="P25" s="60" t="s">
        <v>46</v>
      </c>
      <c r="T25" s="18"/>
      <c r="V25" s="3"/>
    </row>
    <row r="26" spans="1:22" ht="18.75" x14ac:dyDescent="0.3">
      <c r="A26" s="34" t="s">
        <v>21</v>
      </c>
      <c r="B26" s="45" t="s">
        <v>22</v>
      </c>
      <c r="C26" s="46"/>
      <c r="E26" s="38" t="s">
        <v>47</v>
      </c>
      <c r="F26" s="38" t="s">
        <v>48</v>
      </c>
      <c r="G26" s="62">
        <v>19.1875</v>
      </c>
      <c r="H26" s="63">
        <v>8.1875</v>
      </c>
      <c r="I26" s="64">
        <v>3.125</v>
      </c>
      <c r="J26" s="40">
        <f>IF(G26&lt;5,0,IF(G26&lt;10,3,IF(G26&lt;15,5,IF(G26&lt;17,10,IF(G26&lt;20,15,IF(G26&gt;=20,20,99))))))</f>
        <v>15</v>
      </c>
      <c r="K26" s="40">
        <f t="shared" ref="K26:K29" si="0">IF(H26=0,0,IF(H26&lt;2,5,IF(H26&lt;4,10,IF(H26&lt;6,15,IF(H26&lt;8,20,IF(H26&gt;=8,30,99))))))</f>
        <v>30</v>
      </c>
      <c r="L26" s="40">
        <f t="shared" ref="L26:L29" si="1">IF(I26=0,0,IF(I26&lt;2,10,IF(I26&lt;3,20,IF(I26&lt;4,30,IF(I26&lt;5,40,IF(I26&gt;=5,50,99))))))</f>
        <v>30</v>
      </c>
      <c r="M26" s="55">
        <f t="shared" ref="M26:M29" si="2">SUM(J26:L26)</f>
        <v>75</v>
      </c>
      <c r="N26" s="40"/>
      <c r="O26" s="40"/>
      <c r="P26" s="40"/>
      <c r="T26" s="18"/>
      <c r="V26" s="3"/>
    </row>
    <row r="27" spans="1:22" ht="18.75" x14ac:dyDescent="0.3">
      <c r="A27" s="34" t="s">
        <v>23</v>
      </c>
      <c r="B27" s="45" t="s">
        <v>24</v>
      </c>
      <c r="C27" s="46"/>
      <c r="E27" s="38" t="s">
        <v>47</v>
      </c>
      <c r="F27" s="38" t="s">
        <v>49</v>
      </c>
      <c r="G27" s="62">
        <v>13.75</v>
      </c>
      <c r="H27" s="63">
        <v>5.9375</v>
      </c>
      <c r="I27" s="64">
        <v>2.25</v>
      </c>
      <c r="J27" s="40">
        <f t="shared" ref="J27:J29" si="3">IF(G27&lt;5,0,IF(G27&lt;10,3,IF(G27&lt;15,5,IF(G27&lt;17,10,IF(G27&lt;20,15,IF(G27&gt;=20,20,99))))))</f>
        <v>5</v>
      </c>
      <c r="K27" s="40">
        <f t="shared" si="0"/>
        <v>15</v>
      </c>
      <c r="L27" s="40">
        <f t="shared" si="1"/>
        <v>20</v>
      </c>
      <c r="M27" s="55">
        <f t="shared" si="2"/>
        <v>40</v>
      </c>
      <c r="N27" s="40"/>
      <c r="O27" s="40"/>
      <c r="P27" s="40"/>
      <c r="T27" s="18"/>
      <c r="V27" s="3"/>
    </row>
    <row r="28" spans="1:22" ht="18.75" x14ac:dyDescent="0.3">
      <c r="A28" s="34" t="s">
        <v>25</v>
      </c>
      <c r="B28" s="45" t="s">
        <v>26</v>
      </c>
      <c r="C28" s="46"/>
      <c r="E28" s="38" t="s">
        <v>47</v>
      </c>
      <c r="F28" s="38" t="s">
        <v>50</v>
      </c>
      <c r="G28" s="62">
        <v>20.636363636363637</v>
      </c>
      <c r="H28" s="63">
        <v>10.818181818181818</v>
      </c>
      <c r="I28" s="64">
        <v>4.7272727272727275</v>
      </c>
      <c r="J28" s="40">
        <f t="shared" si="3"/>
        <v>20</v>
      </c>
      <c r="K28" s="40">
        <f t="shared" si="0"/>
        <v>30</v>
      </c>
      <c r="L28" s="40">
        <f t="shared" si="1"/>
        <v>40</v>
      </c>
      <c r="M28" s="55">
        <f t="shared" si="2"/>
        <v>90</v>
      </c>
      <c r="N28" s="40"/>
      <c r="O28" s="40"/>
      <c r="P28" s="40"/>
      <c r="T28" s="18"/>
      <c r="V28" s="3"/>
    </row>
    <row r="29" spans="1:22" ht="18.75" x14ac:dyDescent="0.3">
      <c r="A29" s="34" t="s">
        <v>27</v>
      </c>
      <c r="B29" s="45" t="s">
        <v>28</v>
      </c>
      <c r="C29" s="46"/>
      <c r="E29" s="38" t="s">
        <v>47</v>
      </c>
      <c r="F29" s="38" t="s">
        <v>51</v>
      </c>
      <c r="G29" s="62">
        <v>16.333333333333332</v>
      </c>
      <c r="H29" s="63">
        <v>4.333333333333333</v>
      </c>
      <c r="I29" s="64">
        <v>2</v>
      </c>
      <c r="J29" s="40">
        <f t="shared" si="3"/>
        <v>10</v>
      </c>
      <c r="K29" s="40">
        <f t="shared" si="0"/>
        <v>15</v>
      </c>
      <c r="L29" s="40">
        <f t="shared" si="1"/>
        <v>20</v>
      </c>
      <c r="M29" s="55">
        <f t="shared" si="2"/>
        <v>45</v>
      </c>
      <c r="N29" s="55">
        <f>AVERAGE(M26:M29)</f>
        <v>62.5</v>
      </c>
      <c r="O29" s="55" t="s">
        <v>24</v>
      </c>
      <c r="P29" s="55" t="s">
        <v>52</v>
      </c>
      <c r="T29" s="18"/>
      <c r="V29" s="3"/>
    </row>
    <row r="30" spans="1:22" ht="18.75" x14ac:dyDescent="0.3">
      <c r="A30" s="35" t="s">
        <v>29</v>
      </c>
      <c r="B30" s="45" t="s">
        <v>30</v>
      </c>
      <c r="C30" s="46"/>
    </row>
    <row r="31" spans="1:22" ht="18.75" x14ac:dyDescent="0.3">
      <c r="A31" s="36" t="s">
        <v>31</v>
      </c>
      <c r="B31" s="47" t="s">
        <v>32</v>
      </c>
      <c r="C31" s="48"/>
    </row>
    <row r="33" spans="1:4" x14ac:dyDescent="0.3">
      <c r="A33" s="41" t="s">
        <v>35</v>
      </c>
      <c r="B33" s="41"/>
      <c r="C33" s="41"/>
      <c r="D33" s="4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CV64"/>
  <sheetViews>
    <sheetView zoomScale="90" zoomScaleNormal="90" zoomScaleSheetLayoutView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" sqref="D1:D1048576"/>
    </sheetView>
  </sheetViews>
  <sheetFormatPr defaultColWidth="9.109375" defaultRowHeight="14.4" outlineLevelCol="1" x14ac:dyDescent="0.3"/>
  <cols>
    <col min="1" max="1" width="15.5546875" style="14" bestFit="1" customWidth="1"/>
    <col min="2" max="2" width="19.88671875" style="14" bestFit="1" customWidth="1"/>
    <col min="3" max="3" width="44.44140625" style="14" customWidth="1"/>
    <col min="4" max="4" width="44.44140625" style="145" hidden="1" customWidth="1"/>
    <col min="5" max="5" width="11.5546875" style="65" customWidth="1"/>
    <col min="6" max="6" width="10.109375" style="67" customWidth="1"/>
    <col min="7" max="7" width="10.5546875" style="66" customWidth="1"/>
    <col min="8" max="28" width="6.5546875" style="11" customWidth="1" outlineLevel="1"/>
    <col min="29" max="38" width="6.5546875" style="11" customWidth="1"/>
    <col min="39" max="59" width="6.5546875" style="159" customWidth="1" outlineLevel="1"/>
    <col min="60" max="67" width="6.5546875" style="159" customWidth="1"/>
    <col min="68" max="69" width="9.109375" style="175"/>
    <col min="70" max="90" width="6.5546875" style="168" customWidth="1" outlineLevel="1"/>
    <col min="91" max="96" width="6.5546875" style="168" customWidth="1"/>
    <col min="97" max="100" width="9.109375" style="176"/>
    <col min="101" max="16384" width="9.109375" style="7"/>
  </cols>
  <sheetData>
    <row r="1" spans="1:100" s="2" customFormat="1" ht="53.4" x14ac:dyDescent="0.3">
      <c r="A1" s="184" t="s">
        <v>36</v>
      </c>
      <c r="B1" s="184" t="s">
        <v>37</v>
      </c>
      <c r="C1" s="184" t="s">
        <v>154</v>
      </c>
      <c r="D1" s="184" t="s">
        <v>256</v>
      </c>
      <c r="E1" s="68" t="s">
        <v>150</v>
      </c>
      <c r="F1" s="69" t="s">
        <v>151</v>
      </c>
      <c r="G1" s="70" t="s">
        <v>152</v>
      </c>
      <c r="H1" s="8" t="s">
        <v>78</v>
      </c>
      <c r="I1" s="8" t="s">
        <v>79</v>
      </c>
      <c r="J1" s="8" t="s">
        <v>80</v>
      </c>
      <c r="K1" s="8" t="s">
        <v>81</v>
      </c>
      <c r="L1" s="8" t="s">
        <v>82</v>
      </c>
      <c r="M1" s="8" t="s">
        <v>83</v>
      </c>
      <c r="N1" s="8" t="s">
        <v>84</v>
      </c>
      <c r="O1" s="8" t="s">
        <v>85</v>
      </c>
      <c r="P1" s="8" t="s">
        <v>86</v>
      </c>
      <c r="Q1" s="8" t="s">
        <v>87</v>
      </c>
      <c r="R1" s="8" t="s">
        <v>88</v>
      </c>
      <c r="S1" s="8" t="s">
        <v>89</v>
      </c>
      <c r="T1" s="8" t="s">
        <v>90</v>
      </c>
      <c r="U1" s="8" t="s">
        <v>91</v>
      </c>
      <c r="V1" s="8" t="s">
        <v>92</v>
      </c>
      <c r="W1" s="8" t="s">
        <v>93</v>
      </c>
      <c r="X1" s="8" t="s">
        <v>94</v>
      </c>
      <c r="Y1" s="8" t="s">
        <v>187</v>
      </c>
      <c r="Z1" s="8" t="s">
        <v>188</v>
      </c>
      <c r="AA1" s="8" t="s">
        <v>189</v>
      </c>
      <c r="AB1" s="8" t="s">
        <v>190</v>
      </c>
      <c r="AC1" s="8" t="s">
        <v>191</v>
      </c>
      <c r="AD1" s="8" t="s">
        <v>192</v>
      </c>
      <c r="AE1" s="8" t="s">
        <v>193</v>
      </c>
      <c r="AF1" s="8" t="s">
        <v>194</v>
      </c>
      <c r="AG1" s="8" t="s">
        <v>185</v>
      </c>
      <c r="AH1" s="8" t="s">
        <v>186</v>
      </c>
      <c r="AI1" s="8" t="s">
        <v>247</v>
      </c>
      <c r="AJ1" s="8" t="s">
        <v>248</v>
      </c>
      <c r="AK1" s="8" t="s">
        <v>270</v>
      </c>
      <c r="AL1" s="8" t="s">
        <v>271</v>
      </c>
      <c r="AM1" s="155" t="s">
        <v>180</v>
      </c>
      <c r="AN1" s="155" t="s">
        <v>181</v>
      </c>
      <c r="AO1" s="155" t="s">
        <v>182</v>
      </c>
      <c r="AP1" s="155" t="s">
        <v>95</v>
      </c>
      <c r="AQ1" s="155" t="s">
        <v>183</v>
      </c>
      <c r="AR1" s="155" t="s">
        <v>96</v>
      </c>
      <c r="AS1" s="155" t="s">
        <v>184</v>
      </c>
      <c r="AT1" s="155" t="s">
        <v>97</v>
      </c>
      <c r="AU1" s="155" t="s">
        <v>98</v>
      </c>
      <c r="AV1" s="155" t="s">
        <v>99</v>
      </c>
      <c r="AW1" s="155" t="s">
        <v>100</v>
      </c>
      <c r="AX1" s="155" t="s">
        <v>155</v>
      </c>
      <c r="AY1" s="155" t="s">
        <v>101</v>
      </c>
      <c r="AZ1" s="155" t="s">
        <v>156</v>
      </c>
      <c r="BA1" s="155" t="s">
        <v>157</v>
      </c>
      <c r="BB1" s="155" t="s">
        <v>158</v>
      </c>
      <c r="BC1" s="155" t="s">
        <v>159</v>
      </c>
      <c r="BD1" s="155" t="s">
        <v>160</v>
      </c>
      <c r="BE1" s="155" t="s">
        <v>161</v>
      </c>
      <c r="BF1" s="155" t="s">
        <v>162</v>
      </c>
      <c r="BG1" s="155" t="s">
        <v>163</v>
      </c>
      <c r="BH1" s="155" t="s">
        <v>164</v>
      </c>
      <c r="BI1" s="155" t="s">
        <v>165</v>
      </c>
      <c r="BJ1" s="155" t="s">
        <v>166</v>
      </c>
      <c r="BK1" s="155" t="s">
        <v>167</v>
      </c>
      <c r="BL1" s="155" t="s">
        <v>168</v>
      </c>
      <c r="BM1" s="155" t="s">
        <v>169</v>
      </c>
      <c r="BN1" s="155" t="s">
        <v>249</v>
      </c>
      <c r="BO1" s="155" t="s">
        <v>250</v>
      </c>
      <c r="BP1" s="155" t="s">
        <v>268</v>
      </c>
      <c r="BQ1" s="155" t="s">
        <v>269</v>
      </c>
      <c r="BR1" s="165" t="s">
        <v>102</v>
      </c>
      <c r="BS1" s="165" t="s">
        <v>103</v>
      </c>
      <c r="BT1" s="165" t="s">
        <v>104</v>
      </c>
      <c r="BU1" s="165" t="s">
        <v>105</v>
      </c>
      <c r="BV1" s="165" t="s">
        <v>106</v>
      </c>
      <c r="BW1" s="165" t="s">
        <v>107</v>
      </c>
      <c r="BX1" s="165" t="s">
        <v>108</v>
      </c>
      <c r="BY1" s="165" t="s">
        <v>109</v>
      </c>
      <c r="BZ1" s="165" t="s">
        <v>110</v>
      </c>
      <c r="CA1" s="165" t="s">
        <v>111</v>
      </c>
      <c r="CB1" s="165" t="s">
        <v>112</v>
      </c>
      <c r="CC1" s="165" t="s">
        <v>113</v>
      </c>
      <c r="CD1" s="165" t="s">
        <v>114</v>
      </c>
      <c r="CE1" s="165" t="s">
        <v>115</v>
      </c>
      <c r="CF1" s="165" t="s">
        <v>116</v>
      </c>
      <c r="CG1" s="165" t="s">
        <v>117</v>
      </c>
      <c r="CH1" s="165" t="s">
        <v>118</v>
      </c>
      <c r="CI1" s="165" t="s">
        <v>170</v>
      </c>
      <c r="CJ1" s="165" t="s">
        <v>171</v>
      </c>
      <c r="CK1" s="165" t="s">
        <v>172</v>
      </c>
      <c r="CL1" s="165" t="s">
        <v>173</v>
      </c>
      <c r="CM1" s="165" t="s">
        <v>174</v>
      </c>
      <c r="CN1" s="165" t="s">
        <v>175</v>
      </c>
      <c r="CO1" s="165" t="s">
        <v>176</v>
      </c>
      <c r="CP1" s="165" t="s">
        <v>177</v>
      </c>
      <c r="CQ1" s="165" t="s">
        <v>178</v>
      </c>
      <c r="CR1" s="165" t="s">
        <v>179</v>
      </c>
      <c r="CS1" s="165" t="s">
        <v>231</v>
      </c>
      <c r="CT1" s="165" t="s">
        <v>232</v>
      </c>
      <c r="CU1" s="165" t="s">
        <v>266</v>
      </c>
      <c r="CV1" s="165" t="s">
        <v>267</v>
      </c>
    </row>
    <row r="2" spans="1:100" x14ac:dyDescent="0.3">
      <c r="A2" s="5" t="s">
        <v>47</v>
      </c>
      <c r="B2" s="5" t="s">
        <v>57</v>
      </c>
      <c r="C2" s="5" t="str">
        <f t="shared" ref="C2:C33" si="0">CONCATENATE(A2,"-",B2)</f>
        <v>Bear River-Mineral Well Park</v>
      </c>
      <c r="D2" s="5">
        <v>1</v>
      </c>
      <c r="E2" s="71">
        <f t="shared" ref="E2:E33" si="1">AVERAGE(H2:AL2)</f>
        <v>13.217391304347826</v>
      </c>
      <c r="F2" s="72">
        <f t="shared" ref="F2:F33" si="2">AVERAGE(AM2:BQ2)</f>
        <v>5.8260869565217392</v>
      </c>
      <c r="G2" s="73">
        <f t="shared" ref="G2:G33" si="3">AVERAGE(BR2:CV2)</f>
        <v>2.2173913043478262</v>
      </c>
      <c r="H2" s="9" t="s">
        <v>119</v>
      </c>
      <c r="I2" s="10">
        <v>19</v>
      </c>
      <c r="J2" s="10">
        <v>13</v>
      </c>
      <c r="K2" s="10">
        <v>11</v>
      </c>
      <c r="L2" s="10">
        <v>14</v>
      </c>
      <c r="M2" s="10">
        <v>11</v>
      </c>
      <c r="N2" s="10">
        <v>10</v>
      </c>
      <c r="O2" s="10">
        <v>19</v>
      </c>
      <c r="P2" s="10">
        <v>17</v>
      </c>
      <c r="Q2" s="10">
        <v>17</v>
      </c>
      <c r="R2" s="9">
        <v>16</v>
      </c>
      <c r="S2" s="9">
        <v>13</v>
      </c>
      <c r="T2" s="9">
        <v>13</v>
      </c>
      <c r="U2" s="9">
        <v>14</v>
      </c>
      <c r="V2" s="9">
        <v>11</v>
      </c>
      <c r="W2" s="9">
        <v>12</v>
      </c>
      <c r="X2" s="9">
        <v>10</v>
      </c>
      <c r="Y2" s="10">
        <v>12</v>
      </c>
      <c r="Z2" s="11">
        <v>16</v>
      </c>
      <c r="AA2" s="11">
        <v>16</v>
      </c>
      <c r="AB2" s="11" t="s">
        <v>119</v>
      </c>
      <c r="AC2" s="11">
        <v>11</v>
      </c>
      <c r="AD2" s="11">
        <v>11</v>
      </c>
      <c r="AE2" s="11">
        <v>12</v>
      </c>
      <c r="AF2" s="11" t="s">
        <v>119</v>
      </c>
      <c r="AI2" s="173">
        <v>6</v>
      </c>
      <c r="AJ2" s="9" t="s">
        <v>119</v>
      </c>
      <c r="AK2" s="9"/>
      <c r="AL2" s="9"/>
      <c r="AM2" s="156" t="s">
        <v>119</v>
      </c>
      <c r="AN2" s="157">
        <v>7</v>
      </c>
      <c r="AO2" s="157">
        <v>6</v>
      </c>
      <c r="AP2" s="157">
        <v>5</v>
      </c>
      <c r="AQ2" s="157">
        <v>6</v>
      </c>
      <c r="AR2" s="158">
        <v>6</v>
      </c>
      <c r="AS2" s="158">
        <v>5</v>
      </c>
      <c r="AT2" s="157">
        <v>7</v>
      </c>
      <c r="AU2" s="157">
        <v>7</v>
      </c>
      <c r="AV2" s="157">
        <v>5</v>
      </c>
      <c r="AW2" s="156">
        <v>7</v>
      </c>
      <c r="AX2" s="156">
        <v>5</v>
      </c>
      <c r="AY2" s="156">
        <v>7</v>
      </c>
      <c r="AZ2" s="156">
        <v>6</v>
      </c>
      <c r="BA2" s="156">
        <v>6</v>
      </c>
      <c r="BB2" s="156">
        <v>5</v>
      </c>
      <c r="BC2" s="156">
        <v>5</v>
      </c>
      <c r="BD2" s="156">
        <v>7</v>
      </c>
      <c r="BE2" s="159">
        <v>6</v>
      </c>
      <c r="BF2" s="159">
        <v>8</v>
      </c>
      <c r="BG2" s="159" t="s">
        <v>119</v>
      </c>
      <c r="BH2" s="159">
        <v>5</v>
      </c>
      <c r="BI2" s="159">
        <v>5</v>
      </c>
      <c r="BJ2" s="159">
        <v>6</v>
      </c>
      <c r="BK2" s="159" t="s">
        <v>119</v>
      </c>
      <c r="BN2" s="174">
        <v>2</v>
      </c>
      <c r="BO2" s="156" t="s">
        <v>119</v>
      </c>
      <c r="BR2" s="166" t="s">
        <v>119</v>
      </c>
      <c r="BS2" s="167">
        <v>4</v>
      </c>
      <c r="BT2" s="167">
        <v>2</v>
      </c>
      <c r="BU2" s="167">
        <v>3</v>
      </c>
      <c r="BV2" s="167">
        <v>4</v>
      </c>
      <c r="BW2" s="167">
        <v>2</v>
      </c>
      <c r="BX2" s="167">
        <v>2</v>
      </c>
      <c r="BY2" s="167">
        <v>1</v>
      </c>
      <c r="BZ2" s="167">
        <v>3</v>
      </c>
      <c r="CA2" s="167">
        <v>2</v>
      </c>
      <c r="CB2" s="167">
        <v>2</v>
      </c>
      <c r="CC2" s="167">
        <v>2</v>
      </c>
      <c r="CD2" s="167">
        <v>1</v>
      </c>
      <c r="CE2" s="167">
        <v>2</v>
      </c>
      <c r="CF2" s="167">
        <v>2</v>
      </c>
      <c r="CG2" s="167">
        <v>2</v>
      </c>
      <c r="CH2" s="167">
        <v>2</v>
      </c>
      <c r="CI2" s="167">
        <v>2</v>
      </c>
      <c r="CJ2" s="168">
        <v>2</v>
      </c>
      <c r="CK2" s="168">
        <v>3</v>
      </c>
      <c r="CL2" s="168" t="s">
        <v>119</v>
      </c>
      <c r="CM2" s="168">
        <v>3</v>
      </c>
      <c r="CN2" s="168">
        <v>2</v>
      </c>
      <c r="CO2" s="168">
        <v>2</v>
      </c>
      <c r="CP2" s="168" t="s">
        <v>119</v>
      </c>
      <c r="CS2" s="176">
        <v>1</v>
      </c>
      <c r="CT2" s="176" t="s">
        <v>119</v>
      </c>
    </row>
    <row r="3" spans="1:100" x14ac:dyDescent="0.3">
      <c r="A3" s="5" t="s">
        <v>47</v>
      </c>
      <c r="B3" s="5" t="s">
        <v>221</v>
      </c>
      <c r="C3" s="5" t="str">
        <f t="shared" si="0"/>
        <v>Bear River-Bear River Road</v>
      </c>
      <c r="D3" s="5">
        <v>2</v>
      </c>
      <c r="E3" s="71">
        <f t="shared" si="1"/>
        <v>17.391304347826086</v>
      </c>
      <c r="F3" s="72">
        <f t="shared" si="2"/>
        <v>7.4782608695652177</v>
      </c>
      <c r="G3" s="73">
        <f t="shared" si="3"/>
        <v>2.7826086956521738</v>
      </c>
      <c r="H3" s="9" t="s">
        <v>119</v>
      </c>
      <c r="I3" s="10">
        <v>25</v>
      </c>
      <c r="J3" s="9">
        <v>26</v>
      </c>
      <c r="K3" s="9">
        <v>13</v>
      </c>
      <c r="L3" s="9">
        <v>20</v>
      </c>
      <c r="M3" s="9">
        <v>25</v>
      </c>
      <c r="N3" s="9">
        <v>16</v>
      </c>
      <c r="O3" s="9">
        <v>18</v>
      </c>
      <c r="P3" s="9">
        <v>23</v>
      </c>
      <c r="Q3" s="9">
        <v>16</v>
      </c>
      <c r="R3" s="9">
        <v>18</v>
      </c>
      <c r="S3" s="9">
        <v>19</v>
      </c>
      <c r="T3" s="9">
        <v>19</v>
      </c>
      <c r="U3" s="9">
        <v>18</v>
      </c>
      <c r="V3" s="9">
        <v>17</v>
      </c>
      <c r="W3" s="9">
        <v>16</v>
      </c>
      <c r="X3" s="9">
        <v>18</v>
      </c>
      <c r="Y3" s="9">
        <v>12</v>
      </c>
      <c r="Z3" s="9">
        <v>14</v>
      </c>
      <c r="AA3" s="9">
        <v>12</v>
      </c>
      <c r="AB3" s="9" t="s">
        <v>119</v>
      </c>
      <c r="AC3" s="9">
        <v>14</v>
      </c>
      <c r="AD3" s="9">
        <v>16</v>
      </c>
      <c r="AE3" s="9">
        <v>19</v>
      </c>
      <c r="AF3" s="9" t="s">
        <v>119</v>
      </c>
      <c r="AG3" s="9"/>
      <c r="AH3" s="9"/>
      <c r="AI3" s="173">
        <v>6</v>
      </c>
      <c r="AJ3" s="9" t="s">
        <v>119</v>
      </c>
      <c r="AK3" s="9"/>
      <c r="AL3" s="9"/>
      <c r="AM3" s="156" t="s">
        <v>119</v>
      </c>
      <c r="AN3" s="157">
        <v>11</v>
      </c>
      <c r="AO3" s="156">
        <v>9</v>
      </c>
      <c r="AP3" s="156">
        <v>4</v>
      </c>
      <c r="AQ3" s="156">
        <v>10</v>
      </c>
      <c r="AR3" s="158">
        <v>12</v>
      </c>
      <c r="AS3" s="158">
        <v>9</v>
      </c>
      <c r="AT3" s="156">
        <v>8</v>
      </c>
      <c r="AU3" s="156">
        <v>11</v>
      </c>
      <c r="AV3" s="156">
        <v>7</v>
      </c>
      <c r="AW3" s="156">
        <v>6</v>
      </c>
      <c r="AX3" s="156">
        <v>9</v>
      </c>
      <c r="AY3" s="156">
        <v>9</v>
      </c>
      <c r="AZ3" s="156">
        <v>8</v>
      </c>
      <c r="BA3" s="156">
        <v>4</v>
      </c>
      <c r="BB3" s="156">
        <v>8</v>
      </c>
      <c r="BC3" s="156">
        <v>6</v>
      </c>
      <c r="BD3" s="156">
        <v>6</v>
      </c>
      <c r="BE3" s="156">
        <v>6</v>
      </c>
      <c r="BF3" s="156">
        <v>5</v>
      </c>
      <c r="BG3" s="156" t="s">
        <v>119</v>
      </c>
      <c r="BH3" s="156">
        <v>8</v>
      </c>
      <c r="BI3" s="156">
        <v>6</v>
      </c>
      <c r="BJ3" s="156">
        <v>8</v>
      </c>
      <c r="BK3" s="156" t="s">
        <v>119</v>
      </c>
      <c r="BL3" s="156"/>
      <c r="BM3" s="156"/>
      <c r="BN3" s="174">
        <v>2</v>
      </c>
      <c r="BO3" s="156" t="s">
        <v>119</v>
      </c>
      <c r="BR3" s="166" t="s">
        <v>119</v>
      </c>
      <c r="BS3" s="167">
        <v>5</v>
      </c>
      <c r="BT3" s="167">
        <v>4</v>
      </c>
      <c r="BU3" s="166">
        <v>1</v>
      </c>
      <c r="BV3" s="166">
        <v>5</v>
      </c>
      <c r="BW3" s="166">
        <v>5</v>
      </c>
      <c r="BX3" s="166">
        <v>6</v>
      </c>
      <c r="BY3" s="166">
        <v>2</v>
      </c>
      <c r="BZ3" s="166">
        <v>7</v>
      </c>
      <c r="CA3" s="166">
        <v>2</v>
      </c>
      <c r="CB3" s="166">
        <v>3</v>
      </c>
      <c r="CC3" s="166">
        <v>2</v>
      </c>
      <c r="CD3" s="166">
        <v>3</v>
      </c>
      <c r="CE3" s="166">
        <v>1</v>
      </c>
      <c r="CF3" s="166">
        <v>1</v>
      </c>
      <c r="CG3" s="166">
        <v>2</v>
      </c>
      <c r="CH3" s="166">
        <v>1</v>
      </c>
      <c r="CI3" s="166">
        <v>2</v>
      </c>
      <c r="CJ3" s="166">
        <v>2</v>
      </c>
      <c r="CK3" s="166">
        <v>1</v>
      </c>
      <c r="CL3" s="166" t="s">
        <v>119</v>
      </c>
      <c r="CM3" s="166">
        <v>1</v>
      </c>
      <c r="CN3" s="166">
        <v>6</v>
      </c>
      <c r="CO3" s="168">
        <v>2</v>
      </c>
      <c r="CP3" s="168" t="s">
        <v>119</v>
      </c>
      <c r="CS3" s="176">
        <v>0</v>
      </c>
      <c r="CT3" s="176" t="s">
        <v>119</v>
      </c>
    </row>
    <row r="4" spans="1:100" ht="27" x14ac:dyDescent="0.3">
      <c r="A4" s="5" t="s">
        <v>47</v>
      </c>
      <c r="B4" s="5" t="s">
        <v>63</v>
      </c>
      <c r="C4" s="5" t="str">
        <f t="shared" si="0"/>
        <v>Bear River-Walloon Lake Village</v>
      </c>
      <c r="D4" s="5">
        <v>3</v>
      </c>
      <c r="E4" s="71">
        <f t="shared" si="1"/>
        <v>16.647058823529413</v>
      </c>
      <c r="F4" s="72">
        <f t="shared" si="2"/>
        <v>4.4705882352941178</v>
      </c>
      <c r="G4" s="73">
        <f t="shared" si="3"/>
        <v>2.5882352941176472</v>
      </c>
      <c r="H4" s="9" t="s">
        <v>119</v>
      </c>
      <c r="I4" s="9" t="s">
        <v>119</v>
      </c>
      <c r="J4" s="9" t="s">
        <v>119</v>
      </c>
      <c r="K4" s="10">
        <v>18</v>
      </c>
      <c r="L4" s="10">
        <v>17</v>
      </c>
      <c r="M4" s="10" t="s">
        <v>119</v>
      </c>
      <c r="N4" s="10">
        <v>20</v>
      </c>
      <c r="O4" s="9" t="s">
        <v>119</v>
      </c>
      <c r="P4" s="9" t="s">
        <v>119</v>
      </c>
      <c r="Q4" s="9">
        <v>18</v>
      </c>
      <c r="R4" s="9">
        <v>16</v>
      </c>
      <c r="S4" s="9">
        <v>14</v>
      </c>
      <c r="T4" s="9">
        <v>14</v>
      </c>
      <c r="U4" s="9">
        <v>13</v>
      </c>
      <c r="V4" s="9">
        <v>18</v>
      </c>
      <c r="W4" s="9">
        <v>19</v>
      </c>
      <c r="X4" s="9">
        <v>18</v>
      </c>
      <c r="Y4" s="11">
        <v>23</v>
      </c>
      <c r="Z4" s="11">
        <v>14</v>
      </c>
      <c r="AA4" s="11">
        <v>16</v>
      </c>
      <c r="AB4" s="11">
        <v>22</v>
      </c>
      <c r="AC4" s="11">
        <v>19</v>
      </c>
      <c r="AD4" s="11" t="s">
        <v>119</v>
      </c>
      <c r="AE4" s="11" t="s">
        <v>119</v>
      </c>
      <c r="AF4" s="11" t="s">
        <v>119</v>
      </c>
      <c r="AI4" s="9" t="s">
        <v>119</v>
      </c>
      <c r="AJ4" s="173">
        <v>4</v>
      </c>
      <c r="AK4" s="173"/>
      <c r="AL4" s="173" t="s">
        <v>273</v>
      </c>
      <c r="AM4" s="156" t="s">
        <v>119</v>
      </c>
      <c r="AN4" s="156" t="s">
        <v>119</v>
      </c>
      <c r="AO4" s="156" t="s">
        <v>119</v>
      </c>
      <c r="AP4" s="157">
        <v>5</v>
      </c>
      <c r="AQ4" s="157">
        <v>3</v>
      </c>
      <c r="AR4" s="158" t="s">
        <v>119</v>
      </c>
      <c r="AS4" s="158">
        <v>5</v>
      </c>
      <c r="AT4" s="156" t="s">
        <v>119</v>
      </c>
      <c r="AU4" s="156" t="s">
        <v>119</v>
      </c>
      <c r="AV4" s="156">
        <v>3</v>
      </c>
      <c r="AW4" s="156">
        <v>4</v>
      </c>
      <c r="AX4" s="156">
        <v>6</v>
      </c>
      <c r="AY4" s="156">
        <v>2</v>
      </c>
      <c r="AZ4" s="156">
        <v>5</v>
      </c>
      <c r="BA4" s="156">
        <v>3</v>
      </c>
      <c r="BB4" s="156">
        <v>8</v>
      </c>
      <c r="BC4" s="156">
        <v>4</v>
      </c>
      <c r="BD4" s="159">
        <v>9</v>
      </c>
      <c r="BE4" s="159">
        <v>3</v>
      </c>
      <c r="BF4" s="159">
        <v>5</v>
      </c>
      <c r="BG4" s="159">
        <v>3</v>
      </c>
      <c r="BH4" s="159">
        <v>7</v>
      </c>
      <c r="BI4" s="159" t="s">
        <v>119</v>
      </c>
      <c r="BJ4" s="159" t="s">
        <v>119</v>
      </c>
      <c r="BK4" s="159" t="s">
        <v>119</v>
      </c>
      <c r="BO4" s="174">
        <v>1</v>
      </c>
      <c r="BQ4" s="175" t="s">
        <v>273</v>
      </c>
      <c r="BR4" s="166" t="s">
        <v>119</v>
      </c>
      <c r="BS4" s="166" t="s">
        <v>119</v>
      </c>
      <c r="BT4" s="166" t="s">
        <v>119</v>
      </c>
      <c r="BU4" s="167">
        <v>3</v>
      </c>
      <c r="BV4" s="167">
        <v>1</v>
      </c>
      <c r="BW4" s="167" t="s">
        <v>119</v>
      </c>
      <c r="BX4" s="167">
        <v>2</v>
      </c>
      <c r="BY4" s="166" t="s">
        <v>119</v>
      </c>
      <c r="BZ4" s="166" t="s">
        <v>119</v>
      </c>
      <c r="CA4" s="166">
        <v>1</v>
      </c>
      <c r="CB4" s="166">
        <v>1</v>
      </c>
      <c r="CC4" s="166">
        <v>4</v>
      </c>
      <c r="CD4" s="166">
        <v>1</v>
      </c>
      <c r="CE4" s="166">
        <v>2</v>
      </c>
      <c r="CF4" s="166">
        <v>1</v>
      </c>
      <c r="CG4" s="166">
        <v>4</v>
      </c>
      <c r="CH4" s="166">
        <v>2</v>
      </c>
      <c r="CI4" s="168">
        <v>8</v>
      </c>
      <c r="CJ4" s="166">
        <v>3</v>
      </c>
      <c r="CK4" s="166">
        <v>3</v>
      </c>
      <c r="CL4" s="166">
        <v>2</v>
      </c>
      <c r="CM4" s="166">
        <v>5</v>
      </c>
      <c r="CN4" s="166" t="s">
        <v>119</v>
      </c>
      <c r="CO4" s="168" t="s">
        <v>119</v>
      </c>
      <c r="CP4" s="168" t="s">
        <v>119</v>
      </c>
      <c r="CS4" s="176" t="s">
        <v>119</v>
      </c>
      <c r="CT4" s="177">
        <v>1</v>
      </c>
      <c r="CV4" s="176" t="s">
        <v>273</v>
      </c>
    </row>
    <row r="5" spans="1:100" ht="34.799999999999997" customHeight="1" x14ac:dyDescent="0.3">
      <c r="A5" s="5" t="s">
        <v>222</v>
      </c>
      <c r="B5" s="5" t="s">
        <v>251</v>
      </c>
      <c r="C5" s="5" t="str">
        <f t="shared" si="0"/>
        <v>Berry Creek-Banwell Rd.</v>
      </c>
      <c r="D5" s="5">
        <v>4</v>
      </c>
      <c r="E5" s="71">
        <f t="shared" si="1"/>
        <v>11</v>
      </c>
      <c r="F5" s="72">
        <f t="shared" si="2"/>
        <v>8</v>
      </c>
      <c r="G5" s="73">
        <f t="shared" si="3"/>
        <v>4</v>
      </c>
      <c r="H5" s="9"/>
      <c r="I5" s="9"/>
      <c r="J5" s="9"/>
      <c r="K5" s="10"/>
      <c r="L5" s="10"/>
      <c r="M5" s="10"/>
      <c r="N5" s="10"/>
      <c r="O5" s="9"/>
      <c r="P5" s="9"/>
      <c r="Q5" s="9"/>
      <c r="R5" s="9"/>
      <c r="S5" s="9"/>
      <c r="T5" s="9"/>
      <c r="U5" s="9"/>
      <c r="V5" s="9"/>
      <c r="W5" s="9"/>
      <c r="X5" s="9"/>
      <c r="AI5" s="11">
        <v>11</v>
      </c>
      <c r="AJ5" s="9" t="s">
        <v>119</v>
      </c>
      <c r="AK5" s="9"/>
      <c r="AL5" s="9"/>
      <c r="AM5" s="156"/>
      <c r="AN5" s="156"/>
      <c r="AO5" s="156"/>
      <c r="AP5" s="157"/>
      <c r="AQ5" s="157"/>
      <c r="AR5" s="158"/>
      <c r="AS5" s="158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N5" s="159">
        <v>8</v>
      </c>
      <c r="BO5" s="156" t="s">
        <v>119</v>
      </c>
      <c r="BR5" s="166"/>
      <c r="BS5" s="166"/>
      <c r="BT5" s="166"/>
      <c r="BU5" s="167"/>
      <c r="BV5" s="167"/>
      <c r="BW5" s="167"/>
      <c r="BX5" s="167"/>
      <c r="BY5" s="166"/>
      <c r="BZ5" s="166"/>
      <c r="CA5" s="166"/>
      <c r="CB5" s="166"/>
      <c r="CC5" s="166"/>
      <c r="CD5" s="166"/>
      <c r="CE5" s="166"/>
      <c r="CF5" s="166"/>
      <c r="CG5" s="166"/>
      <c r="CH5" s="166"/>
      <c r="CJ5" s="166"/>
      <c r="CK5" s="166"/>
      <c r="CL5" s="166"/>
      <c r="CM5" s="166"/>
      <c r="CN5" s="166"/>
      <c r="CS5" s="176">
        <v>4</v>
      </c>
      <c r="CT5" s="166" t="s">
        <v>119</v>
      </c>
    </row>
    <row r="6" spans="1:100" x14ac:dyDescent="0.3">
      <c r="A6" s="5" t="s">
        <v>131</v>
      </c>
      <c r="B6" s="5" t="s">
        <v>132</v>
      </c>
      <c r="C6" s="5" t="str">
        <f t="shared" si="0"/>
        <v>Bessey Creek-Ingleside Road</v>
      </c>
      <c r="D6" s="5">
        <v>5</v>
      </c>
      <c r="E6" s="71">
        <f t="shared" si="1"/>
        <v>14.666666666666666</v>
      </c>
      <c r="F6" s="72">
        <f t="shared" si="2"/>
        <v>3</v>
      </c>
      <c r="G6" s="73">
        <f t="shared" si="3"/>
        <v>5</v>
      </c>
      <c r="H6" s="9"/>
      <c r="I6" s="9"/>
      <c r="J6" s="9"/>
      <c r="K6" s="10"/>
      <c r="L6" s="10"/>
      <c r="M6" s="10"/>
      <c r="N6" s="10"/>
      <c r="O6" s="9"/>
      <c r="P6" s="9"/>
      <c r="Q6" s="9"/>
      <c r="R6" s="9"/>
      <c r="S6" s="9"/>
      <c r="T6" s="9"/>
      <c r="U6" s="9"/>
      <c r="V6" s="9"/>
      <c r="W6" s="9"/>
      <c r="X6" s="9"/>
      <c r="AC6" s="11" t="s">
        <v>119</v>
      </c>
      <c r="AD6" s="11" t="s">
        <v>119</v>
      </c>
      <c r="AE6" s="11">
        <v>16</v>
      </c>
      <c r="AF6" s="11" t="s">
        <v>119</v>
      </c>
      <c r="AH6" s="11">
        <v>13</v>
      </c>
      <c r="AJ6" s="11">
        <v>15</v>
      </c>
      <c r="AM6" s="156"/>
      <c r="AN6" s="156"/>
      <c r="AO6" s="156"/>
      <c r="AP6" s="157"/>
      <c r="AQ6" s="157"/>
      <c r="AR6" s="158"/>
      <c r="AS6" s="158"/>
      <c r="AT6" s="156"/>
      <c r="AU6" s="156"/>
      <c r="AV6" s="156"/>
      <c r="AW6" s="156"/>
      <c r="AX6" s="156"/>
      <c r="AY6" s="156"/>
      <c r="AZ6" s="156"/>
      <c r="BA6" s="156"/>
      <c r="BB6" s="156"/>
      <c r="BC6" s="156"/>
      <c r="BH6" s="159" t="s">
        <v>119</v>
      </c>
      <c r="BI6" s="159" t="s">
        <v>119</v>
      </c>
      <c r="BJ6" s="159">
        <v>4</v>
      </c>
      <c r="BK6" s="159" t="s">
        <v>119</v>
      </c>
      <c r="BM6" s="159">
        <v>2</v>
      </c>
      <c r="BO6" s="159">
        <v>3</v>
      </c>
      <c r="BR6" s="166"/>
      <c r="BS6" s="166"/>
      <c r="BT6" s="166"/>
      <c r="BU6" s="167"/>
      <c r="BV6" s="167"/>
      <c r="BW6" s="167"/>
      <c r="BX6" s="167"/>
      <c r="BY6" s="166"/>
      <c r="BZ6" s="166"/>
      <c r="CA6" s="166"/>
      <c r="CB6" s="166"/>
      <c r="CC6" s="166"/>
      <c r="CD6" s="166"/>
      <c r="CE6" s="166"/>
      <c r="CF6" s="166"/>
      <c r="CG6" s="166"/>
      <c r="CH6" s="166"/>
      <c r="CJ6" s="166"/>
      <c r="CK6" s="166"/>
      <c r="CL6" s="166"/>
      <c r="CM6" s="166" t="s">
        <v>119</v>
      </c>
      <c r="CN6" s="166" t="s">
        <v>119</v>
      </c>
      <c r="CO6" s="168">
        <v>3</v>
      </c>
      <c r="CP6" s="168" t="s">
        <v>119</v>
      </c>
      <c r="CR6" s="169">
        <v>11</v>
      </c>
      <c r="CS6" s="176" t="s">
        <v>119</v>
      </c>
      <c r="CT6" s="176">
        <v>1</v>
      </c>
    </row>
    <row r="7" spans="1:100" x14ac:dyDescent="0.3">
      <c r="A7" s="12" t="s">
        <v>56</v>
      </c>
      <c r="B7" s="12" t="s">
        <v>134</v>
      </c>
      <c r="C7" s="5" t="str">
        <f t="shared" si="0"/>
        <v>Boyne River-Old City Park</v>
      </c>
      <c r="D7" s="5">
        <v>6</v>
      </c>
      <c r="E7" s="71">
        <f t="shared" si="1"/>
        <v>14.08</v>
      </c>
      <c r="F7" s="72">
        <f t="shared" si="2"/>
        <v>7.44</v>
      </c>
      <c r="G7" s="73">
        <f t="shared" si="3"/>
        <v>3.76</v>
      </c>
      <c r="H7" s="9">
        <v>19</v>
      </c>
      <c r="I7" s="9">
        <v>20</v>
      </c>
      <c r="J7" s="9">
        <v>10</v>
      </c>
      <c r="K7" s="9">
        <v>12</v>
      </c>
      <c r="L7" s="9">
        <v>11</v>
      </c>
      <c r="M7" s="9" t="s">
        <v>119</v>
      </c>
      <c r="N7" s="9">
        <v>17</v>
      </c>
      <c r="O7" s="9">
        <v>13</v>
      </c>
      <c r="P7" s="9">
        <v>17</v>
      </c>
      <c r="Q7" s="9">
        <v>17</v>
      </c>
      <c r="R7" s="9">
        <v>18</v>
      </c>
      <c r="S7" s="9">
        <v>16</v>
      </c>
      <c r="T7" s="9">
        <v>20</v>
      </c>
      <c r="U7" s="9">
        <v>17</v>
      </c>
      <c r="V7" s="9" t="s">
        <v>119</v>
      </c>
      <c r="W7" s="9">
        <v>17</v>
      </c>
      <c r="X7" s="9">
        <v>13</v>
      </c>
      <c r="Y7" s="11">
        <v>17</v>
      </c>
      <c r="Z7" s="11">
        <v>10</v>
      </c>
      <c r="AA7" s="11">
        <v>15</v>
      </c>
      <c r="AB7" s="11">
        <v>13</v>
      </c>
      <c r="AC7" s="11" t="s">
        <v>119</v>
      </c>
      <c r="AD7" s="11">
        <v>12</v>
      </c>
      <c r="AE7" s="11">
        <v>7</v>
      </c>
      <c r="AF7" s="11">
        <v>12</v>
      </c>
      <c r="AG7" s="147">
        <v>8</v>
      </c>
      <c r="AH7" s="147">
        <v>14</v>
      </c>
      <c r="AI7" s="173">
        <v>7</v>
      </c>
      <c r="AJ7" s="147" t="s">
        <v>119</v>
      </c>
      <c r="AK7" s="147"/>
      <c r="AL7" s="147"/>
      <c r="AM7" s="156">
        <v>11</v>
      </c>
      <c r="AN7" s="156">
        <v>12</v>
      </c>
      <c r="AO7" s="156">
        <v>8</v>
      </c>
      <c r="AP7" s="156">
        <v>8</v>
      </c>
      <c r="AQ7" s="156">
        <v>8</v>
      </c>
      <c r="AR7" s="158" t="s">
        <v>119</v>
      </c>
      <c r="AS7" s="158">
        <v>6</v>
      </c>
      <c r="AT7" s="156">
        <v>8</v>
      </c>
      <c r="AU7" s="156">
        <v>6</v>
      </c>
      <c r="AV7" s="156">
        <v>9</v>
      </c>
      <c r="AW7" s="156">
        <v>8</v>
      </c>
      <c r="AX7" s="156">
        <v>7</v>
      </c>
      <c r="AY7" s="156">
        <v>12</v>
      </c>
      <c r="AZ7" s="156">
        <v>9</v>
      </c>
      <c r="BA7" s="156" t="s">
        <v>119</v>
      </c>
      <c r="BB7" s="156">
        <v>11</v>
      </c>
      <c r="BC7" s="156">
        <v>5</v>
      </c>
      <c r="BD7" s="159">
        <v>10</v>
      </c>
      <c r="BE7" s="159">
        <v>6</v>
      </c>
      <c r="BF7" s="159">
        <v>8</v>
      </c>
      <c r="BG7" s="159">
        <v>4</v>
      </c>
      <c r="BH7" s="159" t="s">
        <v>119</v>
      </c>
      <c r="BI7" s="159">
        <v>7</v>
      </c>
      <c r="BJ7" s="159">
        <v>3</v>
      </c>
      <c r="BK7" s="159">
        <v>4</v>
      </c>
      <c r="BL7" s="160">
        <v>6</v>
      </c>
      <c r="BM7" s="160">
        <v>7</v>
      </c>
      <c r="BN7" s="174">
        <v>3</v>
      </c>
      <c r="BO7" s="160" t="s">
        <v>119</v>
      </c>
      <c r="BR7" s="166">
        <v>5</v>
      </c>
      <c r="BS7" s="166">
        <v>6</v>
      </c>
      <c r="BT7" s="166">
        <v>4</v>
      </c>
      <c r="BU7" s="166">
        <v>3</v>
      </c>
      <c r="BV7" s="166">
        <v>4</v>
      </c>
      <c r="BW7" s="166" t="s">
        <v>119</v>
      </c>
      <c r="BX7" s="166">
        <v>4</v>
      </c>
      <c r="BY7" s="166">
        <v>6</v>
      </c>
      <c r="BZ7" s="166">
        <v>4</v>
      </c>
      <c r="CA7" s="166">
        <v>5</v>
      </c>
      <c r="CB7" s="166">
        <v>5</v>
      </c>
      <c r="CC7" s="166">
        <v>6</v>
      </c>
      <c r="CD7" s="166">
        <v>9</v>
      </c>
      <c r="CE7" s="166">
        <v>4</v>
      </c>
      <c r="CF7" s="166" t="s">
        <v>119</v>
      </c>
      <c r="CG7" s="166">
        <v>4</v>
      </c>
      <c r="CH7" s="166">
        <v>3</v>
      </c>
      <c r="CI7" s="168">
        <v>6</v>
      </c>
      <c r="CJ7" s="168">
        <v>2</v>
      </c>
      <c r="CK7" s="168">
        <v>4</v>
      </c>
      <c r="CL7" s="168">
        <v>1</v>
      </c>
      <c r="CM7" s="168" t="s">
        <v>119</v>
      </c>
      <c r="CN7" s="168">
        <v>4</v>
      </c>
      <c r="CO7" s="168">
        <v>1</v>
      </c>
      <c r="CP7" s="168">
        <v>1</v>
      </c>
      <c r="CQ7" s="170">
        <v>1</v>
      </c>
      <c r="CR7" s="170">
        <v>1</v>
      </c>
      <c r="CS7" s="177">
        <v>1</v>
      </c>
      <c r="CT7" s="176" t="s">
        <v>119</v>
      </c>
    </row>
    <row r="8" spans="1:100" s="152" customFormat="1" x14ac:dyDescent="0.3">
      <c r="A8" s="145" t="s">
        <v>218</v>
      </c>
      <c r="B8" s="145" t="s">
        <v>224</v>
      </c>
      <c r="C8" s="5" t="str">
        <f t="shared" si="0"/>
        <v>Black River-Tin Shanty Bridge</v>
      </c>
      <c r="D8" s="5">
        <v>6</v>
      </c>
      <c r="E8" s="71">
        <f t="shared" si="1"/>
        <v>27.5</v>
      </c>
      <c r="F8" s="72">
        <f t="shared" si="2"/>
        <v>12.75</v>
      </c>
      <c r="G8" s="73">
        <f t="shared" si="3"/>
        <v>8.25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>
        <v>27</v>
      </c>
      <c r="AH8" s="11">
        <v>23</v>
      </c>
      <c r="AI8" s="181">
        <v>24</v>
      </c>
      <c r="AJ8" s="181">
        <v>36</v>
      </c>
      <c r="AK8" s="181"/>
      <c r="AL8" s="181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>
        <v>13</v>
      </c>
      <c r="BM8" s="159">
        <v>11</v>
      </c>
      <c r="BN8" s="182">
        <v>12</v>
      </c>
      <c r="BO8" s="182">
        <v>15</v>
      </c>
      <c r="BP8" s="175"/>
      <c r="BQ8" s="175"/>
      <c r="BR8" s="168"/>
      <c r="BS8" s="168"/>
      <c r="BT8" s="168"/>
      <c r="BU8" s="168"/>
      <c r="BV8" s="168"/>
      <c r="BW8" s="168"/>
      <c r="BX8" s="168"/>
      <c r="BY8" s="168"/>
      <c r="BZ8" s="168"/>
      <c r="CA8" s="168"/>
      <c r="CB8" s="168"/>
      <c r="CC8" s="168"/>
      <c r="CD8" s="168"/>
      <c r="CE8" s="168"/>
      <c r="CF8" s="168"/>
      <c r="CG8" s="168"/>
      <c r="CH8" s="168"/>
      <c r="CI8" s="168"/>
      <c r="CJ8" s="168"/>
      <c r="CK8" s="168"/>
      <c r="CL8" s="168"/>
      <c r="CM8" s="168"/>
      <c r="CN8" s="168"/>
      <c r="CO8" s="168"/>
      <c r="CP8" s="168"/>
      <c r="CQ8" s="168">
        <v>8</v>
      </c>
      <c r="CR8" s="168">
        <v>8</v>
      </c>
      <c r="CS8" s="183">
        <v>7</v>
      </c>
      <c r="CT8" s="183">
        <v>10</v>
      </c>
      <c r="CU8" s="176"/>
      <c r="CV8" s="176"/>
    </row>
    <row r="9" spans="1:100" x14ac:dyDescent="0.3">
      <c r="A9" s="145" t="s">
        <v>218</v>
      </c>
      <c r="B9" s="145" t="s">
        <v>216</v>
      </c>
      <c r="C9" s="5" t="str">
        <f t="shared" si="0"/>
        <v>Black River-Barber Bridge</v>
      </c>
      <c r="D9" s="5">
        <v>7</v>
      </c>
      <c r="E9" s="71">
        <f t="shared" si="1"/>
        <v>31.25</v>
      </c>
      <c r="F9" s="72">
        <f t="shared" si="2"/>
        <v>12.25</v>
      </c>
      <c r="G9" s="73">
        <f t="shared" si="3"/>
        <v>8</v>
      </c>
      <c r="AG9" s="11">
        <v>18</v>
      </c>
      <c r="AH9" s="11">
        <v>49</v>
      </c>
      <c r="AI9" s="181">
        <v>28</v>
      </c>
      <c r="AJ9" s="181">
        <v>30</v>
      </c>
      <c r="AK9" s="181"/>
      <c r="AL9" s="181"/>
      <c r="BL9" s="159">
        <v>10</v>
      </c>
      <c r="BM9" s="159">
        <v>10</v>
      </c>
      <c r="BN9" s="182">
        <v>14</v>
      </c>
      <c r="BO9" s="182">
        <v>15</v>
      </c>
      <c r="CQ9" s="168">
        <v>8</v>
      </c>
      <c r="CR9" s="168">
        <v>5</v>
      </c>
      <c r="CS9" s="183">
        <v>7</v>
      </c>
      <c r="CT9" s="183">
        <v>12</v>
      </c>
    </row>
    <row r="10" spans="1:100" x14ac:dyDescent="0.3">
      <c r="A10" s="12" t="s">
        <v>56</v>
      </c>
      <c r="B10" s="12" t="s">
        <v>133</v>
      </c>
      <c r="C10" s="5" t="str">
        <f t="shared" si="0"/>
        <v>Boyne River-Dobleski Road</v>
      </c>
      <c r="D10" s="5">
        <v>9</v>
      </c>
      <c r="E10" s="71">
        <f t="shared" si="1"/>
        <v>15.620689655172415</v>
      </c>
      <c r="F10" s="72">
        <f t="shared" si="2"/>
        <v>9.3793103448275854</v>
      </c>
      <c r="G10" s="73">
        <f t="shared" si="3"/>
        <v>5.1034482758620694</v>
      </c>
      <c r="H10" s="9">
        <v>15</v>
      </c>
      <c r="I10" s="9">
        <v>19</v>
      </c>
      <c r="J10" s="9">
        <v>14</v>
      </c>
      <c r="K10" s="9">
        <v>16</v>
      </c>
      <c r="L10" s="9">
        <v>12</v>
      </c>
      <c r="M10" s="9" t="s">
        <v>119</v>
      </c>
      <c r="N10" s="9">
        <v>15</v>
      </c>
      <c r="O10" s="9">
        <v>10</v>
      </c>
      <c r="P10" s="9">
        <v>21</v>
      </c>
      <c r="Q10" s="9">
        <v>16</v>
      </c>
      <c r="R10" s="9">
        <v>17</v>
      </c>
      <c r="S10" s="9">
        <v>16</v>
      </c>
      <c r="T10" s="9">
        <v>16</v>
      </c>
      <c r="U10" s="9">
        <v>14</v>
      </c>
      <c r="V10" s="9">
        <v>15</v>
      </c>
      <c r="W10" s="9">
        <v>16</v>
      </c>
      <c r="X10" s="9">
        <v>23</v>
      </c>
      <c r="Y10" s="11">
        <v>15</v>
      </c>
      <c r="Z10" s="11">
        <v>18</v>
      </c>
      <c r="AA10" s="11">
        <v>19</v>
      </c>
      <c r="AB10" s="11">
        <v>12</v>
      </c>
      <c r="AC10" s="11">
        <v>9</v>
      </c>
      <c r="AD10" s="11">
        <v>19</v>
      </c>
      <c r="AE10" s="11">
        <v>11</v>
      </c>
      <c r="AF10" s="11">
        <v>19</v>
      </c>
      <c r="AG10" s="147">
        <v>13</v>
      </c>
      <c r="AH10" s="147">
        <v>14</v>
      </c>
      <c r="AI10" s="173">
        <v>10</v>
      </c>
      <c r="AJ10" s="173">
        <v>15</v>
      </c>
      <c r="AK10" s="173"/>
      <c r="AL10" s="173">
        <v>24</v>
      </c>
      <c r="AM10" s="156">
        <v>10</v>
      </c>
      <c r="AN10" s="156">
        <v>11</v>
      </c>
      <c r="AO10" s="156">
        <v>9</v>
      </c>
      <c r="AP10" s="156">
        <v>10</v>
      </c>
      <c r="AQ10" s="156">
        <v>8</v>
      </c>
      <c r="AR10" s="158" t="s">
        <v>119</v>
      </c>
      <c r="AS10" s="158">
        <v>11</v>
      </c>
      <c r="AT10" s="156">
        <v>7</v>
      </c>
      <c r="AU10" s="156">
        <v>12</v>
      </c>
      <c r="AV10" s="156">
        <v>9</v>
      </c>
      <c r="AW10" s="156">
        <v>10</v>
      </c>
      <c r="AX10" s="156">
        <v>10</v>
      </c>
      <c r="AY10" s="156">
        <v>10</v>
      </c>
      <c r="AZ10" s="156">
        <v>9</v>
      </c>
      <c r="BA10" s="156">
        <v>10</v>
      </c>
      <c r="BB10" s="156">
        <v>8</v>
      </c>
      <c r="BC10" s="156">
        <v>13</v>
      </c>
      <c r="BD10" s="159">
        <v>8</v>
      </c>
      <c r="BE10" s="159">
        <v>10</v>
      </c>
      <c r="BF10" s="159">
        <v>10</v>
      </c>
      <c r="BG10" s="159">
        <v>9</v>
      </c>
      <c r="BH10" s="159">
        <v>6</v>
      </c>
      <c r="BI10" s="159">
        <v>9</v>
      </c>
      <c r="BJ10" s="159">
        <v>8</v>
      </c>
      <c r="BK10" s="159">
        <v>10</v>
      </c>
      <c r="BL10" s="160">
        <v>8</v>
      </c>
      <c r="BM10" s="160">
        <v>9</v>
      </c>
      <c r="BN10" s="174">
        <v>8</v>
      </c>
      <c r="BO10" s="174">
        <v>8</v>
      </c>
      <c r="BQ10" s="175">
        <v>12</v>
      </c>
      <c r="BR10" s="166">
        <v>5</v>
      </c>
      <c r="BS10" s="166">
        <v>7</v>
      </c>
      <c r="BT10" s="166">
        <v>4</v>
      </c>
      <c r="BU10" s="166">
        <v>5</v>
      </c>
      <c r="BV10" s="166">
        <v>5</v>
      </c>
      <c r="BW10" s="166" t="s">
        <v>119</v>
      </c>
      <c r="BX10" s="166">
        <v>6</v>
      </c>
      <c r="BY10" s="166">
        <v>4</v>
      </c>
      <c r="BZ10" s="166">
        <v>7</v>
      </c>
      <c r="CA10" s="166">
        <v>7</v>
      </c>
      <c r="CB10" s="166">
        <v>6</v>
      </c>
      <c r="CC10" s="166">
        <v>7</v>
      </c>
      <c r="CD10" s="166">
        <v>4</v>
      </c>
      <c r="CE10" s="166">
        <v>5</v>
      </c>
      <c r="CF10" s="166">
        <v>5</v>
      </c>
      <c r="CG10" s="166">
        <v>4</v>
      </c>
      <c r="CH10" s="166">
        <v>8</v>
      </c>
      <c r="CI10" s="168">
        <v>4</v>
      </c>
      <c r="CJ10" s="168">
        <v>7</v>
      </c>
      <c r="CK10" s="168">
        <v>6</v>
      </c>
      <c r="CL10" s="168">
        <v>5</v>
      </c>
      <c r="CM10" s="168">
        <v>2</v>
      </c>
      <c r="CN10" s="168">
        <v>5</v>
      </c>
      <c r="CO10" s="168">
        <v>5</v>
      </c>
      <c r="CP10" s="168">
        <v>3</v>
      </c>
      <c r="CQ10" s="170">
        <v>3</v>
      </c>
      <c r="CR10" s="170">
        <v>5</v>
      </c>
      <c r="CS10" s="177">
        <v>3</v>
      </c>
      <c r="CT10" s="177">
        <v>4</v>
      </c>
      <c r="CV10" s="176">
        <v>7</v>
      </c>
    </row>
    <row r="11" spans="1:100" x14ac:dyDescent="0.3">
      <c r="A11" s="12" t="s">
        <v>56</v>
      </c>
      <c r="B11" s="12" t="s">
        <v>219</v>
      </c>
      <c r="C11" s="5" t="str">
        <f t="shared" si="0"/>
        <v>Boyne River-Dam Road</v>
      </c>
      <c r="D11" s="5">
        <v>10</v>
      </c>
      <c r="E11" s="71">
        <f t="shared" si="1"/>
        <v>16.125</v>
      </c>
      <c r="F11" s="72">
        <f t="shared" si="2"/>
        <v>8.5416666666666661</v>
      </c>
      <c r="G11" s="73">
        <f t="shared" si="3"/>
        <v>5.041666666666667</v>
      </c>
      <c r="H11" s="9" t="s">
        <v>119</v>
      </c>
      <c r="I11" s="9" t="s">
        <v>119</v>
      </c>
      <c r="J11" s="9" t="s">
        <v>119</v>
      </c>
      <c r="K11" s="9" t="s">
        <v>119</v>
      </c>
      <c r="L11" s="9">
        <v>19</v>
      </c>
      <c r="M11" s="9">
        <v>20</v>
      </c>
      <c r="N11" s="9">
        <v>21</v>
      </c>
      <c r="O11" s="9">
        <v>16</v>
      </c>
      <c r="P11" s="9">
        <v>14</v>
      </c>
      <c r="Q11" s="9">
        <v>17</v>
      </c>
      <c r="R11" s="9">
        <v>16</v>
      </c>
      <c r="S11" s="9">
        <v>17</v>
      </c>
      <c r="T11" s="9">
        <v>10</v>
      </c>
      <c r="U11" s="9">
        <v>17</v>
      </c>
      <c r="V11" s="9">
        <v>16</v>
      </c>
      <c r="W11" s="9">
        <v>16</v>
      </c>
      <c r="X11" s="9">
        <v>16</v>
      </c>
      <c r="Y11" s="9" t="s">
        <v>119</v>
      </c>
      <c r="Z11" s="11">
        <v>20</v>
      </c>
      <c r="AA11" s="11">
        <v>12</v>
      </c>
      <c r="AB11" s="11">
        <v>17</v>
      </c>
      <c r="AC11" s="11">
        <v>12</v>
      </c>
      <c r="AD11" s="11">
        <v>17</v>
      </c>
      <c r="AE11" s="11">
        <v>18</v>
      </c>
      <c r="AF11" s="11">
        <v>19</v>
      </c>
      <c r="AG11" s="147">
        <v>20</v>
      </c>
      <c r="AH11" s="147">
        <v>10</v>
      </c>
      <c r="AI11" s="173">
        <v>13</v>
      </c>
      <c r="AJ11" s="173">
        <v>14</v>
      </c>
      <c r="AK11" s="173"/>
      <c r="AL11" s="173"/>
      <c r="AM11" s="156" t="s">
        <v>119</v>
      </c>
      <c r="AN11" s="156" t="s">
        <v>119</v>
      </c>
      <c r="AO11" s="156" t="s">
        <v>119</v>
      </c>
      <c r="AP11" s="156" t="s">
        <v>119</v>
      </c>
      <c r="AQ11" s="156">
        <v>9</v>
      </c>
      <c r="AR11" s="158">
        <v>12</v>
      </c>
      <c r="AS11" s="158">
        <v>11</v>
      </c>
      <c r="AT11" s="156">
        <v>9</v>
      </c>
      <c r="AU11" s="156">
        <v>8</v>
      </c>
      <c r="AV11" s="156">
        <v>8</v>
      </c>
      <c r="AW11" s="156">
        <v>8</v>
      </c>
      <c r="AX11" s="156">
        <v>8</v>
      </c>
      <c r="AY11" s="156">
        <v>6</v>
      </c>
      <c r="AZ11" s="156">
        <v>9</v>
      </c>
      <c r="BA11" s="156">
        <v>12</v>
      </c>
      <c r="BB11" s="156">
        <v>9</v>
      </c>
      <c r="BC11" s="156">
        <v>10</v>
      </c>
      <c r="BD11" s="156" t="s">
        <v>119</v>
      </c>
      <c r="BE11" s="159">
        <v>9</v>
      </c>
      <c r="BF11" s="159">
        <v>6</v>
      </c>
      <c r="BG11" s="159">
        <v>10</v>
      </c>
      <c r="BH11" s="159">
        <v>5</v>
      </c>
      <c r="BI11" s="159">
        <v>7</v>
      </c>
      <c r="BJ11" s="159">
        <v>10</v>
      </c>
      <c r="BK11" s="159">
        <v>8</v>
      </c>
      <c r="BL11" s="160">
        <v>10</v>
      </c>
      <c r="BM11" s="160">
        <v>5</v>
      </c>
      <c r="BN11" s="174">
        <v>8</v>
      </c>
      <c r="BO11" s="174">
        <v>8</v>
      </c>
      <c r="BR11" s="166" t="s">
        <v>119</v>
      </c>
      <c r="BS11" s="166" t="s">
        <v>119</v>
      </c>
      <c r="BT11" s="166" t="s">
        <v>119</v>
      </c>
      <c r="BU11" s="166" t="s">
        <v>119</v>
      </c>
      <c r="BV11" s="166">
        <v>6</v>
      </c>
      <c r="BW11" s="166">
        <v>6</v>
      </c>
      <c r="BX11" s="166">
        <v>7</v>
      </c>
      <c r="BY11" s="166">
        <v>4</v>
      </c>
      <c r="BZ11" s="166">
        <v>4</v>
      </c>
      <c r="CA11" s="166">
        <v>3</v>
      </c>
      <c r="CB11" s="166">
        <v>5</v>
      </c>
      <c r="CC11" s="166">
        <v>4</v>
      </c>
      <c r="CD11" s="166">
        <v>4</v>
      </c>
      <c r="CE11" s="166">
        <v>3</v>
      </c>
      <c r="CF11" s="166">
        <v>6</v>
      </c>
      <c r="CG11" s="166">
        <v>4</v>
      </c>
      <c r="CH11" s="166">
        <v>9</v>
      </c>
      <c r="CI11" s="166" t="s">
        <v>119</v>
      </c>
      <c r="CJ11" s="168">
        <v>8</v>
      </c>
      <c r="CK11" s="168">
        <v>3</v>
      </c>
      <c r="CL11" s="168">
        <v>6</v>
      </c>
      <c r="CM11" s="168">
        <v>2</v>
      </c>
      <c r="CN11" s="168">
        <v>5</v>
      </c>
      <c r="CO11" s="168">
        <v>4</v>
      </c>
      <c r="CP11" s="168">
        <v>7</v>
      </c>
      <c r="CQ11" s="170">
        <v>8</v>
      </c>
      <c r="CR11" s="170">
        <v>4</v>
      </c>
      <c r="CS11" s="177">
        <v>4</v>
      </c>
      <c r="CT11" s="177">
        <v>5</v>
      </c>
    </row>
    <row r="12" spans="1:100" x14ac:dyDescent="0.3">
      <c r="A12" s="12" t="s">
        <v>56</v>
      </c>
      <c r="B12" s="12" t="s">
        <v>65</v>
      </c>
      <c r="C12" s="5" t="str">
        <f t="shared" si="0"/>
        <v>Boyne River-North Branch Preserve</v>
      </c>
      <c r="D12" s="5">
        <v>11</v>
      </c>
      <c r="E12" s="71">
        <f t="shared" si="1"/>
        <v>16.833333333333332</v>
      </c>
      <c r="F12" s="72">
        <f t="shared" si="2"/>
        <v>8.625</v>
      </c>
      <c r="G12" s="73">
        <f t="shared" si="3"/>
        <v>4.75</v>
      </c>
      <c r="H12" s="9" t="s">
        <v>119</v>
      </c>
      <c r="I12" s="9" t="s">
        <v>119</v>
      </c>
      <c r="J12" s="9" t="s">
        <v>119</v>
      </c>
      <c r="K12" s="9" t="s">
        <v>119</v>
      </c>
      <c r="L12" s="9">
        <v>17</v>
      </c>
      <c r="M12" s="9">
        <v>24</v>
      </c>
      <c r="N12" s="9">
        <v>26</v>
      </c>
      <c r="O12" s="9">
        <v>8</v>
      </c>
      <c r="P12" s="9">
        <v>21</v>
      </c>
      <c r="Q12" s="9">
        <v>17</v>
      </c>
      <c r="R12" s="9" t="s">
        <v>119</v>
      </c>
      <c r="S12" s="9">
        <v>16</v>
      </c>
      <c r="T12" s="9">
        <v>12</v>
      </c>
      <c r="U12" s="9">
        <v>13</v>
      </c>
      <c r="V12" s="9">
        <v>18</v>
      </c>
      <c r="W12" s="9">
        <v>16</v>
      </c>
      <c r="X12" s="9">
        <v>14</v>
      </c>
      <c r="Y12" s="9" t="s">
        <v>119</v>
      </c>
      <c r="Z12" s="11">
        <v>14</v>
      </c>
      <c r="AA12" s="11">
        <v>13</v>
      </c>
      <c r="AB12" s="11">
        <v>19</v>
      </c>
      <c r="AC12" s="11">
        <v>21</v>
      </c>
      <c r="AD12" s="11">
        <v>24</v>
      </c>
      <c r="AE12" s="11">
        <v>21</v>
      </c>
      <c r="AF12" s="11">
        <v>23</v>
      </c>
      <c r="AG12" s="147">
        <v>13</v>
      </c>
      <c r="AH12" s="147">
        <v>18</v>
      </c>
      <c r="AI12" s="173">
        <v>10</v>
      </c>
      <c r="AJ12" s="173">
        <v>12</v>
      </c>
      <c r="AK12" s="173"/>
      <c r="AL12" s="173">
        <v>14</v>
      </c>
      <c r="AM12" s="156" t="s">
        <v>119</v>
      </c>
      <c r="AN12" s="156" t="s">
        <v>119</v>
      </c>
      <c r="AO12" s="156" t="s">
        <v>119</v>
      </c>
      <c r="AP12" s="156" t="s">
        <v>119</v>
      </c>
      <c r="AQ12" s="156">
        <v>7</v>
      </c>
      <c r="AR12" s="158">
        <v>14</v>
      </c>
      <c r="AS12" s="158">
        <v>14</v>
      </c>
      <c r="AT12" s="156">
        <v>5</v>
      </c>
      <c r="AU12" s="156">
        <v>11</v>
      </c>
      <c r="AV12" s="156">
        <v>12</v>
      </c>
      <c r="AW12" s="156" t="s">
        <v>119</v>
      </c>
      <c r="AX12" s="156">
        <v>7</v>
      </c>
      <c r="AY12" s="156">
        <v>5</v>
      </c>
      <c r="AZ12" s="156">
        <v>6</v>
      </c>
      <c r="BA12" s="156">
        <v>11</v>
      </c>
      <c r="BB12" s="156">
        <v>8</v>
      </c>
      <c r="BC12" s="156">
        <v>8</v>
      </c>
      <c r="BD12" s="156" t="s">
        <v>119</v>
      </c>
      <c r="BE12" s="159">
        <v>4</v>
      </c>
      <c r="BF12" s="159">
        <v>8</v>
      </c>
      <c r="BG12" s="159">
        <v>9</v>
      </c>
      <c r="BH12" s="159">
        <v>9</v>
      </c>
      <c r="BI12" s="159">
        <v>10</v>
      </c>
      <c r="BJ12" s="159">
        <v>14</v>
      </c>
      <c r="BK12" s="159">
        <v>10</v>
      </c>
      <c r="BL12" s="160">
        <v>8</v>
      </c>
      <c r="BM12" s="160">
        <v>7</v>
      </c>
      <c r="BN12" s="174">
        <v>5</v>
      </c>
      <c r="BO12" s="174">
        <v>7</v>
      </c>
      <c r="BQ12" s="175">
        <v>8</v>
      </c>
      <c r="BR12" s="166" t="s">
        <v>119</v>
      </c>
      <c r="BS12" s="166" t="s">
        <v>119</v>
      </c>
      <c r="BT12" s="166" t="s">
        <v>119</v>
      </c>
      <c r="BU12" s="166" t="s">
        <v>119</v>
      </c>
      <c r="BV12" s="166">
        <v>3</v>
      </c>
      <c r="BW12" s="166">
        <v>7</v>
      </c>
      <c r="BX12" s="166">
        <v>6</v>
      </c>
      <c r="BY12" s="166">
        <v>3</v>
      </c>
      <c r="BZ12" s="166">
        <v>7</v>
      </c>
      <c r="CA12" s="166">
        <v>6</v>
      </c>
      <c r="CB12" s="166" t="s">
        <v>119</v>
      </c>
      <c r="CC12" s="166">
        <v>4</v>
      </c>
      <c r="CD12" s="166">
        <v>3</v>
      </c>
      <c r="CE12" s="166">
        <v>3</v>
      </c>
      <c r="CF12" s="166">
        <v>6</v>
      </c>
      <c r="CG12" s="166">
        <v>6</v>
      </c>
      <c r="CH12" s="166">
        <v>4</v>
      </c>
      <c r="CI12" s="166" t="s">
        <v>119</v>
      </c>
      <c r="CJ12" s="168">
        <v>2</v>
      </c>
      <c r="CK12" s="168">
        <v>4</v>
      </c>
      <c r="CL12" s="168">
        <v>5</v>
      </c>
      <c r="CM12" s="168">
        <v>6</v>
      </c>
      <c r="CN12" s="168">
        <v>4</v>
      </c>
      <c r="CO12" s="168">
        <v>9</v>
      </c>
      <c r="CP12" s="168">
        <v>6</v>
      </c>
      <c r="CQ12" s="170">
        <v>4</v>
      </c>
      <c r="CR12" s="170">
        <v>4</v>
      </c>
      <c r="CS12" s="177">
        <v>3</v>
      </c>
      <c r="CT12" s="177">
        <v>4</v>
      </c>
      <c r="CV12" s="176">
        <v>5</v>
      </c>
    </row>
    <row r="13" spans="1:100" x14ac:dyDescent="0.3">
      <c r="A13" s="12" t="s">
        <v>58</v>
      </c>
      <c r="B13" s="12" t="s">
        <v>233</v>
      </c>
      <c r="C13" s="5" t="str">
        <f t="shared" si="0"/>
        <v>Carp River-Oliver Bridge Road</v>
      </c>
      <c r="D13" s="5">
        <v>12</v>
      </c>
      <c r="E13" s="71">
        <f t="shared" si="1"/>
        <v>18.2</v>
      </c>
      <c r="F13" s="72">
        <f t="shared" si="2"/>
        <v>7.4</v>
      </c>
      <c r="G13" s="73">
        <f t="shared" si="3"/>
        <v>4.2</v>
      </c>
      <c r="H13" s="9" t="s">
        <v>119</v>
      </c>
      <c r="I13" s="9" t="s">
        <v>119</v>
      </c>
      <c r="J13" s="9" t="s">
        <v>119</v>
      </c>
      <c r="K13" s="9" t="s">
        <v>119</v>
      </c>
      <c r="L13" s="9" t="s">
        <v>119</v>
      </c>
      <c r="M13" s="9" t="s">
        <v>119</v>
      </c>
      <c r="N13" s="9" t="s">
        <v>119</v>
      </c>
      <c r="O13" s="9" t="s">
        <v>119</v>
      </c>
      <c r="P13" s="9" t="s">
        <v>119</v>
      </c>
      <c r="Q13" s="9" t="s">
        <v>119</v>
      </c>
      <c r="R13" s="9" t="s">
        <v>119</v>
      </c>
      <c r="S13" s="9" t="s">
        <v>119</v>
      </c>
      <c r="T13" s="9" t="s">
        <v>119</v>
      </c>
      <c r="U13" s="9" t="s">
        <v>119</v>
      </c>
      <c r="V13" s="9" t="s">
        <v>119</v>
      </c>
      <c r="W13" s="9">
        <v>18</v>
      </c>
      <c r="X13" s="9">
        <v>24</v>
      </c>
      <c r="Y13" s="11">
        <v>15</v>
      </c>
      <c r="Z13" s="9" t="s">
        <v>119</v>
      </c>
      <c r="AA13" s="9">
        <v>16</v>
      </c>
      <c r="AB13" s="9">
        <v>18</v>
      </c>
      <c r="AC13" s="9" t="s">
        <v>119</v>
      </c>
      <c r="AD13" s="9" t="s">
        <v>119</v>
      </c>
      <c r="AE13" s="9" t="s">
        <v>119</v>
      </c>
      <c r="AF13" s="9" t="s">
        <v>119</v>
      </c>
      <c r="AG13" s="9"/>
      <c r="AH13" s="9"/>
      <c r="AI13" s="9" t="s">
        <v>119</v>
      </c>
      <c r="AJ13" s="9" t="s">
        <v>119</v>
      </c>
      <c r="AK13" s="9"/>
      <c r="AL13" s="9"/>
      <c r="AM13" s="156" t="s">
        <v>119</v>
      </c>
      <c r="AN13" s="156" t="s">
        <v>119</v>
      </c>
      <c r="AO13" s="156" t="s">
        <v>119</v>
      </c>
      <c r="AP13" s="156" t="s">
        <v>119</v>
      </c>
      <c r="AQ13" s="156" t="s">
        <v>119</v>
      </c>
      <c r="AR13" s="158" t="s">
        <v>119</v>
      </c>
      <c r="AS13" s="158" t="s">
        <v>119</v>
      </c>
      <c r="AT13" s="156" t="s">
        <v>119</v>
      </c>
      <c r="AU13" s="156" t="s">
        <v>119</v>
      </c>
      <c r="AV13" s="156" t="s">
        <v>119</v>
      </c>
      <c r="AW13" s="156" t="s">
        <v>119</v>
      </c>
      <c r="AX13" s="156" t="s">
        <v>119</v>
      </c>
      <c r="AY13" s="156" t="s">
        <v>119</v>
      </c>
      <c r="AZ13" s="156" t="s">
        <v>119</v>
      </c>
      <c r="BA13" s="156" t="s">
        <v>119</v>
      </c>
      <c r="BB13" s="156">
        <v>8</v>
      </c>
      <c r="BC13" s="156">
        <v>9</v>
      </c>
      <c r="BD13" s="159">
        <v>5</v>
      </c>
      <c r="BE13" s="156" t="s">
        <v>119</v>
      </c>
      <c r="BF13" s="156">
        <v>6</v>
      </c>
      <c r="BG13" s="156">
        <v>9</v>
      </c>
      <c r="BH13" s="156" t="s">
        <v>119</v>
      </c>
      <c r="BI13" s="156" t="s">
        <v>119</v>
      </c>
      <c r="BJ13" s="156" t="s">
        <v>119</v>
      </c>
      <c r="BK13" s="156" t="s">
        <v>119</v>
      </c>
      <c r="BL13" s="156"/>
      <c r="BM13" s="156"/>
      <c r="BN13" s="156" t="s">
        <v>119</v>
      </c>
      <c r="BO13" s="156" t="s">
        <v>119</v>
      </c>
      <c r="BR13" s="166" t="s">
        <v>119</v>
      </c>
      <c r="BS13" s="166" t="s">
        <v>119</v>
      </c>
      <c r="BT13" s="166" t="s">
        <v>119</v>
      </c>
      <c r="BU13" s="166" t="s">
        <v>119</v>
      </c>
      <c r="BV13" s="166" t="s">
        <v>119</v>
      </c>
      <c r="BW13" s="166" t="s">
        <v>119</v>
      </c>
      <c r="BX13" s="166" t="s">
        <v>119</v>
      </c>
      <c r="BY13" s="166" t="s">
        <v>119</v>
      </c>
      <c r="BZ13" s="166" t="s">
        <v>119</v>
      </c>
      <c r="CA13" s="166" t="s">
        <v>119</v>
      </c>
      <c r="CB13" s="166" t="s">
        <v>119</v>
      </c>
      <c r="CC13" s="166" t="s">
        <v>119</v>
      </c>
      <c r="CD13" s="166" t="s">
        <v>119</v>
      </c>
      <c r="CE13" s="166" t="s">
        <v>119</v>
      </c>
      <c r="CF13" s="166" t="s">
        <v>119</v>
      </c>
      <c r="CG13" s="166">
        <v>4</v>
      </c>
      <c r="CH13" s="166">
        <v>4</v>
      </c>
      <c r="CI13" s="168">
        <v>5</v>
      </c>
      <c r="CJ13" s="166" t="s">
        <v>119</v>
      </c>
      <c r="CK13" s="166">
        <v>3</v>
      </c>
      <c r="CL13" s="166">
        <v>5</v>
      </c>
      <c r="CM13" s="166" t="s">
        <v>119</v>
      </c>
      <c r="CN13" s="166" t="s">
        <v>119</v>
      </c>
      <c r="CO13" s="168" t="s">
        <v>119</v>
      </c>
      <c r="CP13" s="168" t="s">
        <v>119</v>
      </c>
      <c r="CS13" s="176" t="s">
        <v>119</v>
      </c>
      <c r="CT13" s="176" t="s">
        <v>119</v>
      </c>
    </row>
    <row r="14" spans="1:100" x14ac:dyDescent="0.3">
      <c r="A14" s="12" t="s">
        <v>58</v>
      </c>
      <c r="B14" s="12" t="s">
        <v>234</v>
      </c>
      <c r="C14" s="5" t="str">
        <f t="shared" si="0"/>
        <v>Carp River-Mouth, Pointe Drive</v>
      </c>
      <c r="D14" s="5">
        <v>13</v>
      </c>
      <c r="E14" s="71">
        <f t="shared" si="1"/>
        <v>18.399999999999999</v>
      </c>
      <c r="F14" s="72">
        <f t="shared" si="2"/>
        <v>7</v>
      </c>
      <c r="G14" s="73">
        <f t="shared" si="3"/>
        <v>4</v>
      </c>
      <c r="H14" s="9" t="s">
        <v>119</v>
      </c>
      <c r="I14" s="9" t="s">
        <v>119</v>
      </c>
      <c r="J14" s="9" t="s">
        <v>119</v>
      </c>
      <c r="K14" s="9" t="s">
        <v>119</v>
      </c>
      <c r="L14" s="9" t="s">
        <v>119</v>
      </c>
      <c r="M14" s="9" t="s">
        <v>119</v>
      </c>
      <c r="N14" s="9" t="s">
        <v>119</v>
      </c>
      <c r="O14" s="9" t="s">
        <v>119</v>
      </c>
      <c r="P14" s="9" t="s">
        <v>119</v>
      </c>
      <c r="Q14" s="9" t="s">
        <v>119</v>
      </c>
      <c r="R14" s="9" t="s">
        <v>119</v>
      </c>
      <c r="S14" s="9" t="s">
        <v>119</v>
      </c>
      <c r="T14" s="9" t="s">
        <v>119</v>
      </c>
      <c r="U14" s="9" t="s">
        <v>119</v>
      </c>
      <c r="V14" s="9" t="s">
        <v>119</v>
      </c>
      <c r="W14" s="9">
        <v>18</v>
      </c>
      <c r="X14" s="9">
        <v>16</v>
      </c>
      <c r="Y14" s="11">
        <v>16</v>
      </c>
      <c r="Z14" s="9" t="s">
        <v>119</v>
      </c>
      <c r="AA14" s="9">
        <v>19</v>
      </c>
      <c r="AB14" s="9">
        <v>23</v>
      </c>
      <c r="AC14" s="9" t="s">
        <v>119</v>
      </c>
      <c r="AD14" s="9" t="s">
        <v>119</v>
      </c>
      <c r="AE14" s="9" t="s">
        <v>119</v>
      </c>
      <c r="AF14" s="9" t="s">
        <v>119</v>
      </c>
      <c r="AG14" s="9"/>
      <c r="AH14" s="9"/>
      <c r="AI14" s="9" t="s">
        <v>119</v>
      </c>
      <c r="AJ14" s="9" t="s">
        <v>119</v>
      </c>
      <c r="AK14" s="9"/>
      <c r="AL14" s="9"/>
      <c r="AM14" s="156" t="s">
        <v>119</v>
      </c>
      <c r="AN14" s="156" t="s">
        <v>119</v>
      </c>
      <c r="AO14" s="156" t="s">
        <v>119</v>
      </c>
      <c r="AP14" s="156" t="s">
        <v>119</v>
      </c>
      <c r="AQ14" s="156" t="s">
        <v>119</v>
      </c>
      <c r="AR14" s="158" t="s">
        <v>119</v>
      </c>
      <c r="AS14" s="158" t="s">
        <v>119</v>
      </c>
      <c r="AT14" s="156" t="s">
        <v>119</v>
      </c>
      <c r="AU14" s="156" t="s">
        <v>119</v>
      </c>
      <c r="AV14" s="156" t="s">
        <v>119</v>
      </c>
      <c r="AW14" s="156" t="s">
        <v>119</v>
      </c>
      <c r="AX14" s="156" t="s">
        <v>119</v>
      </c>
      <c r="AY14" s="156" t="s">
        <v>119</v>
      </c>
      <c r="AZ14" s="156" t="s">
        <v>119</v>
      </c>
      <c r="BA14" s="156" t="s">
        <v>119</v>
      </c>
      <c r="BB14" s="156">
        <v>7</v>
      </c>
      <c r="BC14" s="156">
        <v>3</v>
      </c>
      <c r="BD14" s="159">
        <v>7</v>
      </c>
      <c r="BE14" s="156" t="s">
        <v>119</v>
      </c>
      <c r="BF14" s="156">
        <v>9</v>
      </c>
      <c r="BG14" s="156">
        <v>9</v>
      </c>
      <c r="BH14" s="156" t="s">
        <v>119</v>
      </c>
      <c r="BI14" s="156" t="s">
        <v>119</v>
      </c>
      <c r="BJ14" s="156" t="s">
        <v>119</v>
      </c>
      <c r="BK14" s="156" t="s">
        <v>119</v>
      </c>
      <c r="BL14" s="156"/>
      <c r="BM14" s="156"/>
      <c r="BN14" s="156" t="s">
        <v>119</v>
      </c>
      <c r="BO14" s="156" t="s">
        <v>119</v>
      </c>
      <c r="BR14" s="166" t="s">
        <v>119</v>
      </c>
      <c r="BS14" s="166" t="s">
        <v>119</v>
      </c>
      <c r="BT14" s="166" t="s">
        <v>119</v>
      </c>
      <c r="BU14" s="166" t="s">
        <v>119</v>
      </c>
      <c r="BV14" s="166" t="s">
        <v>119</v>
      </c>
      <c r="BW14" s="166" t="s">
        <v>119</v>
      </c>
      <c r="BX14" s="166" t="s">
        <v>119</v>
      </c>
      <c r="BY14" s="166" t="s">
        <v>119</v>
      </c>
      <c r="BZ14" s="166" t="s">
        <v>119</v>
      </c>
      <c r="CA14" s="166" t="s">
        <v>119</v>
      </c>
      <c r="CB14" s="166" t="s">
        <v>119</v>
      </c>
      <c r="CC14" s="166" t="s">
        <v>119</v>
      </c>
      <c r="CD14" s="166" t="s">
        <v>119</v>
      </c>
      <c r="CE14" s="166" t="s">
        <v>119</v>
      </c>
      <c r="CF14" s="166" t="s">
        <v>119</v>
      </c>
      <c r="CG14" s="166">
        <v>4</v>
      </c>
      <c r="CH14" s="166">
        <v>2</v>
      </c>
      <c r="CI14" s="168">
        <v>3</v>
      </c>
      <c r="CJ14" s="166" t="s">
        <v>119</v>
      </c>
      <c r="CK14" s="166">
        <v>7</v>
      </c>
      <c r="CL14" s="166">
        <v>4</v>
      </c>
      <c r="CM14" s="166" t="s">
        <v>119</v>
      </c>
      <c r="CN14" s="166" t="s">
        <v>119</v>
      </c>
      <c r="CO14" s="168" t="s">
        <v>119</v>
      </c>
      <c r="CP14" s="168" t="s">
        <v>119</v>
      </c>
      <c r="CS14" s="176" t="s">
        <v>119</v>
      </c>
      <c r="CT14" s="176" t="s">
        <v>119</v>
      </c>
    </row>
    <row r="15" spans="1:100" x14ac:dyDescent="0.3">
      <c r="A15" s="12" t="s">
        <v>135</v>
      </c>
      <c r="B15" s="12" t="s">
        <v>199</v>
      </c>
      <c r="C15" s="5" t="str">
        <f t="shared" si="0"/>
        <v>Cedar River-Cedar River Rd</v>
      </c>
      <c r="D15" s="5">
        <v>14</v>
      </c>
      <c r="E15" s="71">
        <f t="shared" si="1"/>
        <v>17.333333333333332</v>
      </c>
      <c r="F15" s="72">
        <f t="shared" si="2"/>
        <v>6.666666666666667</v>
      </c>
      <c r="G15" s="73">
        <f t="shared" si="3"/>
        <v>5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Z15" s="9"/>
      <c r="AA15" s="9"/>
      <c r="AB15" s="9"/>
      <c r="AC15" s="9" t="s">
        <v>119</v>
      </c>
      <c r="AD15" s="9" t="s">
        <v>119</v>
      </c>
      <c r="AE15" s="9">
        <v>19</v>
      </c>
      <c r="AF15" s="9">
        <v>17</v>
      </c>
      <c r="AG15" s="147">
        <v>16</v>
      </c>
      <c r="AH15" s="9"/>
      <c r="AI15" s="9" t="s">
        <v>119</v>
      </c>
      <c r="AJ15" s="9" t="s">
        <v>119</v>
      </c>
      <c r="AK15" s="9"/>
      <c r="AL15" s="9"/>
      <c r="AM15" s="156"/>
      <c r="AN15" s="156"/>
      <c r="AO15" s="156"/>
      <c r="AP15" s="156"/>
      <c r="AQ15" s="156"/>
      <c r="AR15" s="158"/>
      <c r="AS15" s="158"/>
      <c r="AT15" s="156"/>
      <c r="AU15" s="156"/>
      <c r="AV15" s="156"/>
      <c r="AW15" s="156"/>
      <c r="AX15" s="156"/>
      <c r="AY15" s="156"/>
      <c r="AZ15" s="156"/>
      <c r="BA15" s="156"/>
      <c r="BB15" s="156"/>
      <c r="BC15" s="156"/>
      <c r="BE15" s="156"/>
      <c r="BF15" s="156"/>
      <c r="BG15" s="156"/>
      <c r="BH15" s="156" t="s">
        <v>119</v>
      </c>
      <c r="BI15" s="156" t="s">
        <v>119</v>
      </c>
      <c r="BJ15" s="156">
        <v>8</v>
      </c>
      <c r="BK15" s="156">
        <v>5</v>
      </c>
      <c r="BL15" s="160">
        <v>7</v>
      </c>
      <c r="BM15" s="156"/>
      <c r="BN15" s="156" t="s">
        <v>119</v>
      </c>
      <c r="BO15" s="156" t="s">
        <v>119</v>
      </c>
      <c r="BR15" s="166"/>
      <c r="BS15" s="166"/>
      <c r="BT15" s="166"/>
      <c r="BU15" s="166"/>
      <c r="BV15" s="166"/>
      <c r="BW15" s="166"/>
      <c r="BX15" s="166"/>
      <c r="BY15" s="166"/>
      <c r="BZ15" s="166"/>
      <c r="CA15" s="166"/>
      <c r="CB15" s="166"/>
      <c r="CC15" s="166"/>
      <c r="CD15" s="166"/>
      <c r="CE15" s="166"/>
      <c r="CF15" s="166"/>
      <c r="CG15" s="166"/>
      <c r="CH15" s="166"/>
      <c r="CJ15" s="166"/>
      <c r="CK15" s="166"/>
      <c r="CL15" s="166"/>
      <c r="CM15" s="166" t="s">
        <v>119</v>
      </c>
      <c r="CN15" s="166" t="s">
        <v>119</v>
      </c>
      <c r="CO15" s="168">
        <v>6</v>
      </c>
      <c r="CP15" s="168">
        <v>3</v>
      </c>
      <c r="CQ15" s="170">
        <v>6</v>
      </c>
      <c r="CS15" s="176" t="s">
        <v>119</v>
      </c>
      <c r="CT15" s="176" t="s">
        <v>119</v>
      </c>
    </row>
    <row r="16" spans="1:100" x14ac:dyDescent="0.3">
      <c r="A16" s="12" t="s">
        <v>135</v>
      </c>
      <c r="B16" s="12" t="s">
        <v>136</v>
      </c>
      <c r="C16" s="5" t="str">
        <f t="shared" si="0"/>
        <v>Cedar River-Schuss Mountain Road</v>
      </c>
      <c r="D16" s="5">
        <v>15</v>
      </c>
      <c r="E16" s="71">
        <f t="shared" si="1"/>
        <v>23.333333333333332</v>
      </c>
      <c r="F16" s="72">
        <f t="shared" si="2"/>
        <v>11</v>
      </c>
      <c r="G16" s="73">
        <f t="shared" si="3"/>
        <v>6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Z16" s="9"/>
      <c r="AA16" s="9"/>
      <c r="AB16" s="9"/>
      <c r="AC16" s="9" t="s">
        <v>119</v>
      </c>
      <c r="AD16" s="9" t="s">
        <v>119</v>
      </c>
      <c r="AE16" s="9">
        <v>22</v>
      </c>
      <c r="AF16" s="9">
        <v>24</v>
      </c>
      <c r="AG16" s="147">
        <v>24</v>
      </c>
      <c r="AH16" s="9"/>
      <c r="AI16" s="9" t="s">
        <v>119</v>
      </c>
      <c r="AJ16" s="9" t="s">
        <v>119</v>
      </c>
      <c r="AK16" s="9"/>
      <c r="AL16" s="9"/>
      <c r="AM16" s="156"/>
      <c r="AN16" s="156"/>
      <c r="AO16" s="156"/>
      <c r="AP16" s="156"/>
      <c r="AQ16" s="156"/>
      <c r="AR16" s="158"/>
      <c r="AS16" s="158"/>
      <c r="AT16" s="156"/>
      <c r="AU16" s="156"/>
      <c r="AV16" s="156"/>
      <c r="AW16" s="156"/>
      <c r="AX16" s="156"/>
      <c r="AY16" s="156"/>
      <c r="AZ16" s="156"/>
      <c r="BA16" s="156"/>
      <c r="BB16" s="156"/>
      <c r="BC16" s="156"/>
      <c r="BE16" s="156"/>
      <c r="BF16" s="156"/>
      <c r="BG16" s="156"/>
      <c r="BH16" s="156" t="s">
        <v>119</v>
      </c>
      <c r="BI16" s="156" t="s">
        <v>119</v>
      </c>
      <c r="BJ16" s="156">
        <v>12</v>
      </c>
      <c r="BK16" s="156">
        <v>10</v>
      </c>
      <c r="BL16" s="160">
        <v>11</v>
      </c>
      <c r="BM16" s="156"/>
      <c r="BN16" s="156" t="s">
        <v>119</v>
      </c>
      <c r="BO16" s="156" t="s">
        <v>119</v>
      </c>
      <c r="BR16" s="166"/>
      <c r="BS16" s="166"/>
      <c r="BT16" s="166"/>
      <c r="BU16" s="166"/>
      <c r="BV16" s="166"/>
      <c r="BW16" s="166"/>
      <c r="BX16" s="166"/>
      <c r="BY16" s="166"/>
      <c r="BZ16" s="166"/>
      <c r="CA16" s="166"/>
      <c r="CB16" s="166"/>
      <c r="CC16" s="166"/>
      <c r="CD16" s="166"/>
      <c r="CE16" s="166"/>
      <c r="CF16" s="166"/>
      <c r="CG16" s="166"/>
      <c r="CH16" s="166"/>
      <c r="CJ16" s="166"/>
      <c r="CK16" s="166"/>
      <c r="CL16" s="166"/>
      <c r="CM16" s="166" t="s">
        <v>119</v>
      </c>
      <c r="CN16" s="166" t="s">
        <v>119</v>
      </c>
      <c r="CO16" s="168">
        <v>6</v>
      </c>
      <c r="CP16" s="168">
        <v>6</v>
      </c>
      <c r="CQ16" s="170">
        <v>6</v>
      </c>
      <c r="CS16" s="176" t="s">
        <v>119</v>
      </c>
      <c r="CT16" s="176" t="s">
        <v>119</v>
      </c>
    </row>
    <row r="17" spans="1:100" x14ac:dyDescent="0.3">
      <c r="A17" s="12" t="s">
        <v>61</v>
      </c>
      <c r="B17" s="12" t="s">
        <v>138</v>
      </c>
      <c r="C17" s="5" t="str">
        <f t="shared" si="0"/>
        <v>Eastport Creek-M-88</v>
      </c>
      <c r="D17" s="5">
        <v>16</v>
      </c>
      <c r="E17" s="71">
        <f t="shared" si="1"/>
        <v>17.045454545454547</v>
      </c>
      <c r="F17" s="72">
        <f t="shared" si="2"/>
        <v>5.5909090909090908</v>
      </c>
      <c r="G17" s="73">
        <f t="shared" si="3"/>
        <v>2.0454545454545454</v>
      </c>
      <c r="H17" s="9">
        <v>19</v>
      </c>
      <c r="I17" s="9">
        <v>22</v>
      </c>
      <c r="J17" s="9" t="s">
        <v>119</v>
      </c>
      <c r="K17" s="9">
        <v>18</v>
      </c>
      <c r="L17" s="9">
        <v>15</v>
      </c>
      <c r="M17" s="9">
        <v>19</v>
      </c>
      <c r="N17" s="9" t="s">
        <v>119</v>
      </c>
      <c r="O17" s="9" t="s">
        <v>119</v>
      </c>
      <c r="P17" s="9" t="s">
        <v>119</v>
      </c>
      <c r="Q17" s="9" t="s">
        <v>119</v>
      </c>
      <c r="R17" s="9" t="s">
        <v>119</v>
      </c>
      <c r="S17" s="9">
        <v>18</v>
      </c>
      <c r="T17" s="9">
        <v>17</v>
      </c>
      <c r="U17" s="9" t="s">
        <v>119</v>
      </c>
      <c r="V17" s="9">
        <v>14</v>
      </c>
      <c r="W17" s="9">
        <v>16</v>
      </c>
      <c r="X17" s="9">
        <v>19</v>
      </c>
      <c r="Y17" s="11">
        <v>10</v>
      </c>
      <c r="Z17" s="9" t="s">
        <v>119</v>
      </c>
      <c r="AA17" s="9">
        <v>17</v>
      </c>
      <c r="AB17" s="9">
        <v>20</v>
      </c>
      <c r="AC17" s="9">
        <v>18</v>
      </c>
      <c r="AD17" s="9">
        <v>17</v>
      </c>
      <c r="AE17" s="9">
        <v>20</v>
      </c>
      <c r="AF17" s="9">
        <v>12</v>
      </c>
      <c r="AG17" s="147">
        <v>20</v>
      </c>
      <c r="AH17" s="147">
        <v>15</v>
      </c>
      <c r="AI17" s="173">
        <v>22</v>
      </c>
      <c r="AJ17" s="173">
        <v>14</v>
      </c>
      <c r="AK17" s="173"/>
      <c r="AL17" s="173">
        <v>13</v>
      </c>
      <c r="AM17" s="156">
        <v>4</v>
      </c>
      <c r="AN17" s="156">
        <v>7</v>
      </c>
      <c r="AO17" s="156" t="s">
        <v>119</v>
      </c>
      <c r="AP17" s="156">
        <v>6</v>
      </c>
      <c r="AQ17" s="156">
        <v>1</v>
      </c>
      <c r="AR17" s="158">
        <v>8</v>
      </c>
      <c r="AS17" s="158" t="s">
        <v>119</v>
      </c>
      <c r="AT17" s="156" t="s">
        <v>119</v>
      </c>
      <c r="AU17" s="156" t="s">
        <v>119</v>
      </c>
      <c r="AV17" s="156" t="s">
        <v>119</v>
      </c>
      <c r="AW17" s="156" t="s">
        <v>119</v>
      </c>
      <c r="AX17" s="156">
        <v>5</v>
      </c>
      <c r="AY17" s="156">
        <v>6</v>
      </c>
      <c r="AZ17" s="156" t="s">
        <v>119</v>
      </c>
      <c r="BA17" s="156">
        <v>3</v>
      </c>
      <c r="BB17" s="156">
        <v>7</v>
      </c>
      <c r="BC17" s="156">
        <v>4</v>
      </c>
      <c r="BD17" s="156">
        <v>3</v>
      </c>
      <c r="BE17" s="156" t="s">
        <v>119</v>
      </c>
      <c r="BF17" s="156">
        <v>8</v>
      </c>
      <c r="BG17" s="156">
        <v>8</v>
      </c>
      <c r="BH17" s="156">
        <v>4</v>
      </c>
      <c r="BI17" s="156">
        <v>5</v>
      </c>
      <c r="BJ17" s="156">
        <v>8</v>
      </c>
      <c r="BK17" s="156">
        <v>4</v>
      </c>
      <c r="BL17" s="160">
        <v>6</v>
      </c>
      <c r="BM17" s="160">
        <v>6</v>
      </c>
      <c r="BN17" s="174">
        <v>9</v>
      </c>
      <c r="BO17" s="174">
        <v>6</v>
      </c>
      <c r="BQ17" s="175">
        <v>5</v>
      </c>
      <c r="BR17" s="166">
        <v>1</v>
      </c>
      <c r="BS17" s="166">
        <v>2</v>
      </c>
      <c r="BT17" s="166" t="s">
        <v>119</v>
      </c>
      <c r="BU17" s="166">
        <v>2</v>
      </c>
      <c r="BV17" s="166">
        <v>0</v>
      </c>
      <c r="BW17" s="166">
        <v>5</v>
      </c>
      <c r="BX17" s="166" t="s">
        <v>119</v>
      </c>
      <c r="BY17" s="166" t="s">
        <v>119</v>
      </c>
      <c r="BZ17" s="166" t="s">
        <v>119</v>
      </c>
      <c r="CA17" s="166" t="s">
        <v>119</v>
      </c>
      <c r="CB17" s="166" t="s">
        <v>119</v>
      </c>
      <c r="CC17" s="166">
        <v>1</v>
      </c>
      <c r="CD17" s="166">
        <v>2</v>
      </c>
      <c r="CE17" s="166" t="s">
        <v>119</v>
      </c>
      <c r="CF17" s="166">
        <v>1</v>
      </c>
      <c r="CG17" s="166">
        <v>2</v>
      </c>
      <c r="CH17" s="166">
        <v>1</v>
      </c>
      <c r="CI17" s="166">
        <v>0</v>
      </c>
      <c r="CJ17" s="166" t="s">
        <v>119</v>
      </c>
      <c r="CK17" s="166">
        <v>3</v>
      </c>
      <c r="CL17" s="166">
        <v>2</v>
      </c>
      <c r="CM17" s="166">
        <v>1</v>
      </c>
      <c r="CN17" s="166">
        <v>2</v>
      </c>
      <c r="CO17" s="168">
        <v>3</v>
      </c>
      <c r="CP17" s="168">
        <v>3</v>
      </c>
      <c r="CQ17" s="170">
        <v>3</v>
      </c>
      <c r="CR17" s="170">
        <v>3</v>
      </c>
      <c r="CS17" s="177">
        <v>4</v>
      </c>
      <c r="CT17" s="177">
        <v>2</v>
      </c>
      <c r="CV17" s="176">
        <v>2</v>
      </c>
    </row>
    <row r="18" spans="1:100" x14ac:dyDescent="0.3">
      <c r="A18" s="12" t="s">
        <v>61</v>
      </c>
      <c r="B18" s="12" t="s">
        <v>137</v>
      </c>
      <c r="C18" s="5" t="str">
        <f t="shared" si="0"/>
        <v>Eastport Creek-Farrell Road</v>
      </c>
      <c r="D18" s="5">
        <v>17</v>
      </c>
      <c r="E18" s="71">
        <f t="shared" si="1"/>
        <v>20.7</v>
      </c>
      <c r="F18" s="72">
        <f t="shared" si="2"/>
        <v>8.6</v>
      </c>
      <c r="G18" s="73">
        <f t="shared" si="3"/>
        <v>3.75</v>
      </c>
      <c r="H18" s="9">
        <v>23</v>
      </c>
      <c r="I18" s="9">
        <v>25</v>
      </c>
      <c r="J18" s="9" t="s">
        <v>119</v>
      </c>
      <c r="K18" s="9">
        <v>26</v>
      </c>
      <c r="L18" s="9">
        <v>29</v>
      </c>
      <c r="M18" s="9">
        <v>24</v>
      </c>
      <c r="N18" s="9" t="s">
        <v>119</v>
      </c>
      <c r="O18" s="9" t="s">
        <v>119</v>
      </c>
      <c r="P18" s="9" t="s">
        <v>119</v>
      </c>
      <c r="Q18" s="9" t="s">
        <v>119</v>
      </c>
      <c r="R18" s="9" t="s">
        <v>119</v>
      </c>
      <c r="S18" s="9" t="s">
        <v>119</v>
      </c>
      <c r="T18" s="9">
        <v>19</v>
      </c>
      <c r="U18" s="9" t="s">
        <v>119</v>
      </c>
      <c r="V18" s="9">
        <v>20</v>
      </c>
      <c r="W18" s="9">
        <v>24</v>
      </c>
      <c r="X18" s="9">
        <v>25</v>
      </c>
      <c r="Y18" s="9">
        <v>14</v>
      </c>
      <c r="Z18" s="9" t="s">
        <v>119</v>
      </c>
      <c r="AA18" s="9">
        <v>19</v>
      </c>
      <c r="AB18" s="9">
        <v>20</v>
      </c>
      <c r="AC18" s="9">
        <v>8</v>
      </c>
      <c r="AD18" s="9" t="s">
        <v>119</v>
      </c>
      <c r="AE18" s="9">
        <v>24</v>
      </c>
      <c r="AF18" s="9">
        <v>21</v>
      </c>
      <c r="AG18" s="147">
        <v>18</v>
      </c>
      <c r="AH18" s="147">
        <v>15</v>
      </c>
      <c r="AI18" s="173">
        <v>25</v>
      </c>
      <c r="AJ18" s="173">
        <v>15</v>
      </c>
      <c r="AK18" s="173"/>
      <c r="AL18" s="173">
        <v>20</v>
      </c>
      <c r="AM18" s="156">
        <v>8</v>
      </c>
      <c r="AN18" s="156">
        <v>10</v>
      </c>
      <c r="AO18" s="156" t="s">
        <v>119</v>
      </c>
      <c r="AP18" s="156">
        <v>11</v>
      </c>
      <c r="AQ18" s="156">
        <v>12</v>
      </c>
      <c r="AR18" s="158">
        <v>13</v>
      </c>
      <c r="AS18" s="158" t="s">
        <v>119</v>
      </c>
      <c r="AT18" s="156" t="s">
        <v>119</v>
      </c>
      <c r="AU18" s="156" t="s">
        <v>119</v>
      </c>
      <c r="AV18" s="156" t="s">
        <v>119</v>
      </c>
      <c r="AW18" s="156" t="s">
        <v>119</v>
      </c>
      <c r="AX18" s="156" t="s">
        <v>119</v>
      </c>
      <c r="AY18" s="156">
        <v>6</v>
      </c>
      <c r="AZ18" s="156" t="s">
        <v>119</v>
      </c>
      <c r="BA18" s="156">
        <v>7</v>
      </c>
      <c r="BB18" s="156">
        <v>9</v>
      </c>
      <c r="BC18" s="156">
        <v>8</v>
      </c>
      <c r="BD18" s="156">
        <v>8</v>
      </c>
      <c r="BE18" s="156" t="s">
        <v>119</v>
      </c>
      <c r="BF18" s="156">
        <v>9</v>
      </c>
      <c r="BG18" s="156">
        <v>8</v>
      </c>
      <c r="BH18" s="156">
        <v>4</v>
      </c>
      <c r="BI18" s="156" t="s">
        <v>119</v>
      </c>
      <c r="BJ18" s="156">
        <v>9</v>
      </c>
      <c r="BK18" s="156">
        <v>10</v>
      </c>
      <c r="BL18" s="160">
        <v>8</v>
      </c>
      <c r="BM18" s="160">
        <v>6</v>
      </c>
      <c r="BN18" s="174">
        <v>10</v>
      </c>
      <c r="BO18" s="174">
        <v>9</v>
      </c>
      <c r="BQ18" s="175">
        <v>7</v>
      </c>
      <c r="BR18" s="166">
        <v>3</v>
      </c>
      <c r="BS18" s="166">
        <v>5</v>
      </c>
      <c r="BT18" s="166" t="s">
        <v>119</v>
      </c>
      <c r="BU18" s="166">
        <v>5</v>
      </c>
      <c r="BV18" s="166">
        <v>5</v>
      </c>
      <c r="BW18" s="166">
        <v>7</v>
      </c>
      <c r="BX18" s="166" t="s">
        <v>119</v>
      </c>
      <c r="BY18" s="166" t="s">
        <v>119</v>
      </c>
      <c r="BZ18" s="166" t="s">
        <v>119</v>
      </c>
      <c r="CA18" s="166" t="s">
        <v>119</v>
      </c>
      <c r="CB18" s="166" t="s">
        <v>119</v>
      </c>
      <c r="CC18" s="166" t="s">
        <v>119</v>
      </c>
      <c r="CD18" s="166">
        <v>1</v>
      </c>
      <c r="CE18" s="166" t="s">
        <v>119</v>
      </c>
      <c r="CF18" s="166">
        <v>3</v>
      </c>
      <c r="CG18" s="166">
        <v>6</v>
      </c>
      <c r="CH18" s="166">
        <v>3</v>
      </c>
      <c r="CI18" s="166">
        <v>3</v>
      </c>
      <c r="CJ18" s="166" t="s">
        <v>119</v>
      </c>
      <c r="CK18" s="166">
        <v>4</v>
      </c>
      <c r="CL18" s="166">
        <v>4</v>
      </c>
      <c r="CM18" s="166">
        <v>1</v>
      </c>
      <c r="CN18" s="166" t="s">
        <v>119</v>
      </c>
      <c r="CO18" s="168">
        <v>3</v>
      </c>
      <c r="CP18" s="168">
        <v>5</v>
      </c>
      <c r="CQ18" s="170">
        <v>4</v>
      </c>
      <c r="CR18" s="170">
        <v>3</v>
      </c>
      <c r="CS18" s="177">
        <v>5</v>
      </c>
      <c r="CT18" s="177">
        <v>3</v>
      </c>
      <c r="CV18" s="176">
        <v>2</v>
      </c>
    </row>
    <row r="19" spans="1:100" x14ac:dyDescent="0.3">
      <c r="A19" s="12" t="s">
        <v>62</v>
      </c>
      <c r="B19" s="12" t="s">
        <v>217</v>
      </c>
      <c r="C19" s="5" t="str">
        <f t="shared" si="0"/>
        <v>Horton Creek-Boyne City Road</v>
      </c>
      <c r="D19" s="5">
        <v>18</v>
      </c>
      <c r="E19" s="71">
        <f t="shared" si="1"/>
        <v>18.958333333333332</v>
      </c>
      <c r="F19" s="72">
        <f t="shared" si="2"/>
        <v>10.041666666666666</v>
      </c>
      <c r="G19" s="73">
        <f t="shared" si="3"/>
        <v>5.875</v>
      </c>
      <c r="H19" s="9">
        <v>18</v>
      </c>
      <c r="I19" s="9">
        <v>18</v>
      </c>
      <c r="J19" s="9">
        <v>25</v>
      </c>
      <c r="K19" s="9">
        <v>18</v>
      </c>
      <c r="L19" s="9">
        <v>20</v>
      </c>
      <c r="M19" s="9">
        <v>25</v>
      </c>
      <c r="N19" s="9">
        <v>19</v>
      </c>
      <c r="O19" s="9">
        <v>15</v>
      </c>
      <c r="P19" s="9">
        <v>19</v>
      </c>
      <c r="Q19" s="9">
        <v>21</v>
      </c>
      <c r="R19" s="9">
        <v>21</v>
      </c>
      <c r="S19" s="9">
        <v>21</v>
      </c>
      <c r="T19" s="9">
        <v>20</v>
      </c>
      <c r="U19" s="9">
        <v>15</v>
      </c>
      <c r="V19" s="9" t="s">
        <v>119</v>
      </c>
      <c r="W19" s="9">
        <v>26</v>
      </c>
      <c r="X19" s="9" t="s">
        <v>119</v>
      </c>
      <c r="Y19" s="11">
        <v>17</v>
      </c>
      <c r="Z19" s="11">
        <v>20</v>
      </c>
      <c r="AA19" s="11">
        <v>13</v>
      </c>
      <c r="AB19" s="11" t="s">
        <v>119</v>
      </c>
      <c r="AC19" s="11">
        <v>18</v>
      </c>
      <c r="AD19" s="11">
        <v>27</v>
      </c>
      <c r="AE19" s="11">
        <v>20</v>
      </c>
      <c r="AF19" s="11">
        <v>18</v>
      </c>
      <c r="AG19" s="147">
        <v>13</v>
      </c>
      <c r="AI19" s="173">
        <v>8</v>
      </c>
      <c r="AJ19" s="9" t="s">
        <v>119</v>
      </c>
      <c r="AK19" s="9"/>
      <c r="AL19" s="9"/>
      <c r="AM19" s="156">
        <v>9</v>
      </c>
      <c r="AN19" s="156">
        <v>11</v>
      </c>
      <c r="AO19" s="156">
        <v>12</v>
      </c>
      <c r="AP19" s="156">
        <v>11</v>
      </c>
      <c r="AQ19" s="156">
        <v>10</v>
      </c>
      <c r="AR19" s="158">
        <v>15</v>
      </c>
      <c r="AS19" s="158">
        <v>8</v>
      </c>
      <c r="AT19" s="156">
        <v>10</v>
      </c>
      <c r="AU19" s="156">
        <v>12</v>
      </c>
      <c r="AV19" s="156">
        <v>12</v>
      </c>
      <c r="AW19" s="156">
        <v>11</v>
      </c>
      <c r="AX19" s="156">
        <v>11</v>
      </c>
      <c r="AY19" s="156">
        <v>9</v>
      </c>
      <c r="AZ19" s="156">
        <v>8</v>
      </c>
      <c r="BA19" s="156" t="s">
        <v>119</v>
      </c>
      <c r="BB19" s="156">
        <v>15</v>
      </c>
      <c r="BC19" s="156" t="s">
        <v>119</v>
      </c>
      <c r="BD19" s="159">
        <v>11</v>
      </c>
      <c r="BE19" s="159">
        <v>6</v>
      </c>
      <c r="BF19" s="159">
        <v>5</v>
      </c>
      <c r="BG19" s="159" t="s">
        <v>119</v>
      </c>
      <c r="BH19" s="159">
        <v>8</v>
      </c>
      <c r="BI19" s="159">
        <v>12</v>
      </c>
      <c r="BJ19" s="159">
        <v>13</v>
      </c>
      <c r="BK19" s="159">
        <v>9</v>
      </c>
      <c r="BL19" s="160">
        <v>8</v>
      </c>
      <c r="BN19" s="174">
        <v>5</v>
      </c>
      <c r="BO19" s="156" t="s">
        <v>119</v>
      </c>
      <c r="BR19" s="166">
        <v>6</v>
      </c>
      <c r="BS19" s="166">
        <v>9</v>
      </c>
      <c r="BT19" s="166">
        <v>7</v>
      </c>
      <c r="BU19" s="166">
        <v>7</v>
      </c>
      <c r="BV19" s="166">
        <v>5</v>
      </c>
      <c r="BW19" s="166">
        <v>7</v>
      </c>
      <c r="BX19" s="166">
        <v>5</v>
      </c>
      <c r="BY19" s="166">
        <v>6</v>
      </c>
      <c r="BZ19" s="166">
        <v>6</v>
      </c>
      <c r="CA19" s="166">
        <v>7</v>
      </c>
      <c r="CB19" s="166">
        <v>7</v>
      </c>
      <c r="CC19" s="166">
        <v>6</v>
      </c>
      <c r="CD19" s="166">
        <v>5</v>
      </c>
      <c r="CE19" s="166">
        <v>5</v>
      </c>
      <c r="CF19" s="166" t="s">
        <v>119</v>
      </c>
      <c r="CG19" s="166">
        <v>8</v>
      </c>
      <c r="CH19" s="166" t="s">
        <v>119</v>
      </c>
      <c r="CI19" s="168">
        <v>7</v>
      </c>
      <c r="CJ19" s="168">
        <v>3</v>
      </c>
      <c r="CK19" s="168">
        <v>4</v>
      </c>
      <c r="CL19" s="168" t="s">
        <v>119</v>
      </c>
      <c r="CM19" s="168">
        <v>5</v>
      </c>
      <c r="CN19" s="168">
        <v>8</v>
      </c>
      <c r="CO19" s="168">
        <v>7</v>
      </c>
      <c r="CP19" s="168">
        <v>5</v>
      </c>
      <c r="CQ19" s="170">
        <v>5</v>
      </c>
      <c r="CS19" s="177">
        <v>1</v>
      </c>
      <c r="CT19" s="166" t="s">
        <v>119</v>
      </c>
    </row>
    <row r="20" spans="1:100" x14ac:dyDescent="0.3">
      <c r="A20" s="12" t="s">
        <v>62</v>
      </c>
      <c r="B20" s="12" t="s">
        <v>220</v>
      </c>
      <c r="C20" s="5" t="str">
        <f t="shared" si="0"/>
        <v>Horton Creek-Church Road</v>
      </c>
      <c r="D20" s="5">
        <v>19</v>
      </c>
      <c r="E20" s="71">
        <f t="shared" si="1"/>
        <v>14.681818181818182</v>
      </c>
      <c r="F20" s="72">
        <f t="shared" si="2"/>
        <v>5.2272727272727275</v>
      </c>
      <c r="G20" s="73">
        <f t="shared" si="3"/>
        <v>1.1818181818181819</v>
      </c>
      <c r="H20" s="9">
        <v>15</v>
      </c>
      <c r="I20" s="9">
        <v>18</v>
      </c>
      <c r="J20" s="9">
        <v>13</v>
      </c>
      <c r="K20" s="9">
        <v>18</v>
      </c>
      <c r="L20" s="9">
        <v>21</v>
      </c>
      <c r="M20" s="9">
        <v>16</v>
      </c>
      <c r="N20" s="9">
        <v>15</v>
      </c>
      <c r="O20" s="9">
        <v>10</v>
      </c>
      <c r="P20" s="9">
        <v>17</v>
      </c>
      <c r="Q20" s="9">
        <v>14</v>
      </c>
      <c r="R20" s="9">
        <v>14</v>
      </c>
      <c r="S20" s="9">
        <v>12</v>
      </c>
      <c r="T20" s="9">
        <v>13</v>
      </c>
      <c r="U20" s="9">
        <v>13</v>
      </c>
      <c r="V20" s="9" t="s">
        <v>119</v>
      </c>
      <c r="W20" s="9">
        <v>15</v>
      </c>
      <c r="X20" s="9" t="s">
        <v>119</v>
      </c>
      <c r="Y20" s="9" t="s">
        <v>119</v>
      </c>
      <c r="Z20" s="11">
        <v>11</v>
      </c>
      <c r="AA20" s="11">
        <v>7</v>
      </c>
      <c r="AB20" s="11" t="s">
        <v>119</v>
      </c>
      <c r="AC20" s="11">
        <v>14</v>
      </c>
      <c r="AD20" s="11">
        <v>30</v>
      </c>
      <c r="AE20" s="11">
        <v>18</v>
      </c>
      <c r="AF20" s="11" t="s">
        <v>119</v>
      </c>
      <c r="AG20" s="147">
        <v>7</v>
      </c>
      <c r="AI20" s="173">
        <v>12</v>
      </c>
      <c r="AJ20" s="9" t="s">
        <v>119</v>
      </c>
      <c r="AK20" s="9"/>
      <c r="AL20" s="9"/>
      <c r="AM20" s="156">
        <v>5</v>
      </c>
      <c r="AN20" s="156">
        <v>5</v>
      </c>
      <c r="AO20" s="156">
        <v>5</v>
      </c>
      <c r="AP20" s="156">
        <v>7</v>
      </c>
      <c r="AQ20" s="156">
        <v>8</v>
      </c>
      <c r="AR20" s="158">
        <v>4</v>
      </c>
      <c r="AS20" s="158">
        <v>5</v>
      </c>
      <c r="AT20" s="156">
        <v>3</v>
      </c>
      <c r="AU20" s="156">
        <v>5</v>
      </c>
      <c r="AV20" s="156">
        <v>5</v>
      </c>
      <c r="AW20" s="156">
        <v>5</v>
      </c>
      <c r="AX20" s="156">
        <v>4</v>
      </c>
      <c r="AY20" s="156">
        <v>5</v>
      </c>
      <c r="AZ20" s="156">
        <v>4</v>
      </c>
      <c r="BA20" s="156" t="s">
        <v>119</v>
      </c>
      <c r="BB20" s="156">
        <v>6</v>
      </c>
      <c r="BC20" s="156" t="s">
        <v>119</v>
      </c>
      <c r="BD20" s="156" t="s">
        <v>119</v>
      </c>
      <c r="BE20" s="159">
        <v>5</v>
      </c>
      <c r="BF20" s="159">
        <v>4</v>
      </c>
      <c r="BG20" s="159" t="s">
        <v>119</v>
      </c>
      <c r="BH20" s="159">
        <v>5</v>
      </c>
      <c r="BI20" s="159">
        <v>9</v>
      </c>
      <c r="BJ20" s="159">
        <v>9</v>
      </c>
      <c r="BK20" s="159" t="s">
        <v>119</v>
      </c>
      <c r="BL20" s="160">
        <v>4</v>
      </c>
      <c r="BN20" s="174">
        <v>3</v>
      </c>
      <c r="BO20" s="156" t="s">
        <v>119</v>
      </c>
      <c r="BR20" s="166">
        <v>0</v>
      </c>
      <c r="BS20" s="166">
        <v>1</v>
      </c>
      <c r="BT20" s="166">
        <v>0</v>
      </c>
      <c r="BU20" s="166">
        <v>2</v>
      </c>
      <c r="BV20" s="166">
        <v>1</v>
      </c>
      <c r="BW20" s="166">
        <v>0</v>
      </c>
      <c r="BX20" s="166">
        <v>1</v>
      </c>
      <c r="BY20" s="166">
        <v>1</v>
      </c>
      <c r="BZ20" s="166">
        <v>1</v>
      </c>
      <c r="CA20" s="166">
        <v>1</v>
      </c>
      <c r="CB20" s="166">
        <v>2</v>
      </c>
      <c r="CC20" s="166">
        <v>1</v>
      </c>
      <c r="CD20" s="166">
        <v>1</v>
      </c>
      <c r="CE20" s="166">
        <v>0</v>
      </c>
      <c r="CF20" s="166" t="s">
        <v>119</v>
      </c>
      <c r="CG20" s="166">
        <v>1</v>
      </c>
      <c r="CH20" s="166" t="s">
        <v>119</v>
      </c>
      <c r="CI20" s="166" t="s">
        <v>119</v>
      </c>
      <c r="CJ20" s="168">
        <v>0</v>
      </c>
      <c r="CK20" s="168">
        <v>1</v>
      </c>
      <c r="CL20" s="168" t="s">
        <v>119</v>
      </c>
      <c r="CM20" s="168">
        <v>0</v>
      </c>
      <c r="CN20" s="168">
        <v>3</v>
      </c>
      <c r="CO20" s="168">
        <v>5</v>
      </c>
      <c r="CP20" s="168" t="s">
        <v>119</v>
      </c>
      <c r="CQ20" s="170">
        <v>1</v>
      </c>
      <c r="CS20" s="177">
        <v>3</v>
      </c>
      <c r="CT20" s="166" t="s">
        <v>119</v>
      </c>
    </row>
    <row r="21" spans="1:100" x14ac:dyDescent="0.3">
      <c r="A21" s="12" t="s">
        <v>64</v>
      </c>
      <c r="B21" s="12" t="s">
        <v>235</v>
      </c>
      <c r="C21" s="5" t="str">
        <f t="shared" si="0"/>
        <v>Jordan River-Webster Bridge Road</v>
      </c>
      <c r="D21" s="5">
        <v>20</v>
      </c>
      <c r="E21" s="71">
        <f t="shared" si="1"/>
        <v>20.0625</v>
      </c>
      <c r="F21" s="72">
        <f t="shared" si="2"/>
        <v>11.1875</v>
      </c>
      <c r="G21" s="73">
        <f t="shared" si="3"/>
        <v>6.9375</v>
      </c>
      <c r="H21" s="9" t="s">
        <v>119</v>
      </c>
      <c r="I21" s="9" t="s">
        <v>119</v>
      </c>
      <c r="J21" s="9" t="s">
        <v>119</v>
      </c>
      <c r="K21" s="11">
        <v>17</v>
      </c>
      <c r="L21" s="11">
        <v>28</v>
      </c>
      <c r="M21" s="11">
        <v>18</v>
      </c>
      <c r="N21" s="11">
        <v>20</v>
      </c>
      <c r="O21" s="11">
        <v>14</v>
      </c>
      <c r="P21" s="11">
        <v>23</v>
      </c>
      <c r="Q21" s="11">
        <v>20</v>
      </c>
      <c r="R21" s="11">
        <v>22</v>
      </c>
      <c r="S21" s="13" t="s">
        <v>119</v>
      </c>
      <c r="T21" s="9" t="s">
        <v>119</v>
      </c>
      <c r="U21" s="9">
        <v>21</v>
      </c>
      <c r="V21" s="9">
        <v>20</v>
      </c>
      <c r="W21" s="9" t="s">
        <v>119</v>
      </c>
      <c r="X21" s="9" t="s">
        <v>119</v>
      </c>
      <c r="Y21" s="11">
        <v>16</v>
      </c>
      <c r="Z21" s="11">
        <v>34</v>
      </c>
      <c r="AA21" s="11" t="s">
        <v>119</v>
      </c>
      <c r="AB21" s="11" t="s">
        <v>119</v>
      </c>
      <c r="AC21" s="11">
        <v>20</v>
      </c>
      <c r="AD21" s="9" t="s">
        <v>119</v>
      </c>
      <c r="AE21" s="9">
        <v>18</v>
      </c>
      <c r="AF21" s="9">
        <v>21</v>
      </c>
      <c r="AG21" s="148">
        <v>9</v>
      </c>
      <c r="AH21" s="9"/>
      <c r="AI21" s="9" t="s">
        <v>119</v>
      </c>
      <c r="AJ21" s="9" t="s">
        <v>119</v>
      </c>
      <c r="AK21" s="9"/>
      <c r="AL21" s="9"/>
      <c r="AM21" s="156" t="s">
        <v>119</v>
      </c>
      <c r="AN21" s="156" t="s">
        <v>119</v>
      </c>
      <c r="AO21" s="156" t="s">
        <v>119</v>
      </c>
      <c r="AP21" s="159">
        <v>10</v>
      </c>
      <c r="AQ21" s="159">
        <v>12</v>
      </c>
      <c r="AR21" s="162">
        <v>10</v>
      </c>
      <c r="AS21" s="162">
        <v>12</v>
      </c>
      <c r="AT21" s="159">
        <v>10</v>
      </c>
      <c r="AU21" s="159">
        <v>15</v>
      </c>
      <c r="AV21" s="159">
        <v>12</v>
      </c>
      <c r="AW21" s="159">
        <v>13</v>
      </c>
      <c r="AX21" s="163" t="s">
        <v>119</v>
      </c>
      <c r="AY21" s="156" t="s">
        <v>119</v>
      </c>
      <c r="AZ21" s="156">
        <v>11</v>
      </c>
      <c r="BA21" s="156">
        <v>12</v>
      </c>
      <c r="BB21" s="156" t="s">
        <v>119</v>
      </c>
      <c r="BC21" s="156" t="s">
        <v>119</v>
      </c>
      <c r="BD21" s="159">
        <v>12</v>
      </c>
      <c r="BE21" s="159">
        <v>13</v>
      </c>
      <c r="BF21" s="159" t="s">
        <v>119</v>
      </c>
      <c r="BG21" s="159" t="s">
        <v>119</v>
      </c>
      <c r="BH21" s="159">
        <v>11</v>
      </c>
      <c r="BI21" s="156" t="s">
        <v>119</v>
      </c>
      <c r="BJ21" s="156">
        <v>11</v>
      </c>
      <c r="BK21" s="156">
        <v>10</v>
      </c>
      <c r="BL21" s="161">
        <v>5</v>
      </c>
      <c r="BM21" s="156"/>
      <c r="BN21" s="156" t="s">
        <v>119</v>
      </c>
      <c r="BO21" s="156" t="s">
        <v>119</v>
      </c>
      <c r="BR21" s="166" t="s">
        <v>119</v>
      </c>
      <c r="BS21" s="166" t="s">
        <v>119</v>
      </c>
      <c r="BT21" s="166" t="s">
        <v>119</v>
      </c>
      <c r="BU21" s="168">
        <v>5</v>
      </c>
      <c r="BV21" s="168">
        <v>8</v>
      </c>
      <c r="BW21" s="168">
        <v>5</v>
      </c>
      <c r="BX21" s="168">
        <v>7</v>
      </c>
      <c r="BY21" s="168">
        <v>6</v>
      </c>
      <c r="BZ21" s="168">
        <v>11</v>
      </c>
      <c r="CA21" s="168">
        <v>7</v>
      </c>
      <c r="CB21" s="168">
        <v>9</v>
      </c>
      <c r="CC21" s="171" t="s">
        <v>119</v>
      </c>
      <c r="CD21" s="166" t="s">
        <v>119</v>
      </c>
      <c r="CE21" s="166">
        <v>7</v>
      </c>
      <c r="CF21" s="166">
        <v>7</v>
      </c>
      <c r="CG21" s="166" t="s">
        <v>119</v>
      </c>
      <c r="CH21" s="166" t="s">
        <v>119</v>
      </c>
      <c r="CI21" s="168">
        <v>5</v>
      </c>
      <c r="CJ21" s="168">
        <v>8</v>
      </c>
      <c r="CK21" s="168" t="s">
        <v>119</v>
      </c>
      <c r="CL21" s="168" t="s">
        <v>119</v>
      </c>
      <c r="CM21" s="168">
        <v>6</v>
      </c>
      <c r="CN21" s="166" t="s">
        <v>119</v>
      </c>
      <c r="CO21" s="168">
        <v>8</v>
      </c>
      <c r="CP21" s="168">
        <v>8</v>
      </c>
      <c r="CQ21" s="169">
        <v>4</v>
      </c>
      <c r="CS21" s="176" t="s">
        <v>119</v>
      </c>
      <c r="CT21" s="176" t="s">
        <v>119</v>
      </c>
    </row>
    <row r="22" spans="1:100" x14ac:dyDescent="0.3">
      <c r="A22" s="12" t="s">
        <v>64</v>
      </c>
      <c r="B22" s="12" t="s">
        <v>139</v>
      </c>
      <c r="C22" s="5" t="str">
        <f t="shared" si="0"/>
        <v>Jordan River-Penny Bridge</v>
      </c>
      <c r="D22" s="5">
        <v>21</v>
      </c>
      <c r="E22" s="71">
        <f t="shared" si="1"/>
        <v>21</v>
      </c>
      <c r="F22" s="72">
        <f t="shared" si="2"/>
        <v>12.111111111111111</v>
      </c>
      <c r="G22" s="73">
        <f t="shared" si="3"/>
        <v>8</v>
      </c>
      <c r="H22" s="9" t="s">
        <v>119</v>
      </c>
      <c r="I22" s="9" t="s">
        <v>119</v>
      </c>
      <c r="J22" s="9" t="s">
        <v>119</v>
      </c>
      <c r="K22" s="9" t="s">
        <v>119</v>
      </c>
      <c r="L22" s="9" t="s">
        <v>119</v>
      </c>
      <c r="M22" s="9" t="s">
        <v>119</v>
      </c>
      <c r="N22" s="9" t="s">
        <v>119</v>
      </c>
      <c r="O22" s="9" t="s">
        <v>119</v>
      </c>
      <c r="P22" s="9" t="s">
        <v>119</v>
      </c>
      <c r="Q22" s="9" t="s">
        <v>119</v>
      </c>
      <c r="R22" s="9" t="s">
        <v>119</v>
      </c>
      <c r="S22" s="9">
        <v>21</v>
      </c>
      <c r="T22" s="9">
        <v>19</v>
      </c>
      <c r="U22" s="9" t="s">
        <v>119</v>
      </c>
      <c r="V22" s="9" t="s">
        <v>119</v>
      </c>
      <c r="W22" s="9">
        <v>28</v>
      </c>
      <c r="X22" s="9">
        <v>25</v>
      </c>
      <c r="Y22" s="9" t="s">
        <v>119</v>
      </c>
      <c r="Z22" s="9" t="s">
        <v>119</v>
      </c>
      <c r="AA22" s="9">
        <v>25</v>
      </c>
      <c r="AB22" s="9">
        <v>21</v>
      </c>
      <c r="AC22" s="9" t="s">
        <v>119</v>
      </c>
      <c r="AD22" s="9" t="s">
        <v>119</v>
      </c>
      <c r="AE22" s="9">
        <v>22</v>
      </c>
      <c r="AF22" s="9">
        <v>17</v>
      </c>
      <c r="AG22" s="148">
        <v>11</v>
      </c>
      <c r="AH22" s="9"/>
      <c r="AI22" s="9" t="s">
        <v>119</v>
      </c>
      <c r="AJ22" s="9" t="s">
        <v>119</v>
      </c>
      <c r="AK22" s="9"/>
      <c r="AL22" s="9"/>
      <c r="AM22" s="156" t="s">
        <v>119</v>
      </c>
      <c r="AN22" s="156" t="s">
        <v>119</v>
      </c>
      <c r="AO22" s="156" t="s">
        <v>119</v>
      </c>
      <c r="AP22" s="156" t="s">
        <v>119</v>
      </c>
      <c r="AQ22" s="156" t="s">
        <v>119</v>
      </c>
      <c r="AR22" s="158" t="s">
        <v>119</v>
      </c>
      <c r="AS22" s="158" t="s">
        <v>119</v>
      </c>
      <c r="AT22" s="156" t="s">
        <v>119</v>
      </c>
      <c r="AU22" s="156" t="s">
        <v>119</v>
      </c>
      <c r="AV22" s="156" t="s">
        <v>119</v>
      </c>
      <c r="AW22" s="156" t="s">
        <v>119</v>
      </c>
      <c r="AX22" s="156">
        <v>16</v>
      </c>
      <c r="AY22" s="156">
        <v>13</v>
      </c>
      <c r="AZ22" s="156" t="s">
        <v>119</v>
      </c>
      <c r="BA22" s="156" t="s">
        <v>119</v>
      </c>
      <c r="BB22" s="156">
        <v>14</v>
      </c>
      <c r="BC22" s="156">
        <v>14</v>
      </c>
      <c r="BD22" s="156" t="s">
        <v>119</v>
      </c>
      <c r="BE22" s="156" t="s">
        <v>119</v>
      </c>
      <c r="BF22" s="156">
        <v>14</v>
      </c>
      <c r="BG22" s="156">
        <v>13</v>
      </c>
      <c r="BH22" s="156" t="s">
        <v>119</v>
      </c>
      <c r="BI22" s="156" t="s">
        <v>119</v>
      </c>
      <c r="BJ22" s="156">
        <v>12</v>
      </c>
      <c r="BK22" s="156">
        <v>9</v>
      </c>
      <c r="BL22" s="161">
        <v>4</v>
      </c>
      <c r="BM22" s="156"/>
      <c r="BN22" s="156" t="s">
        <v>119</v>
      </c>
      <c r="BO22" s="156" t="s">
        <v>119</v>
      </c>
      <c r="BR22" s="166" t="s">
        <v>119</v>
      </c>
      <c r="BS22" s="166" t="s">
        <v>119</v>
      </c>
      <c r="BT22" s="166" t="s">
        <v>119</v>
      </c>
      <c r="BU22" s="166" t="s">
        <v>119</v>
      </c>
      <c r="BV22" s="166" t="s">
        <v>119</v>
      </c>
      <c r="BW22" s="166" t="s">
        <v>119</v>
      </c>
      <c r="BX22" s="166" t="s">
        <v>119</v>
      </c>
      <c r="BY22" s="166" t="s">
        <v>119</v>
      </c>
      <c r="BZ22" s="166" t="s">
        <v>119</v>
      </c>
      <c r="CA22" s="166" t="s">
        <v>119</v>
      </c>
      <c r="CB22" s="166" t="s">
        <v>119</v>
      </c>
      <c r="CC22" s="166">
        <v>11</v>
      </c>
      <c r="CD22" s="166">
        <v>8</v>
      </c>
      <c r="CE22" s="166" t="s">
        <v>119</v>
      </c>
      <c r="CF22" s="166" t="s">
        <v>119</v>
      </c>
      <c r="CG22" s="166">
        <v>9</v>
      </c>
      <c r="CH22" s="166">
        <v>8</v>
      </c>
      <c r="CI22" s="166" t="s">
        <v>119</v>
      </c>
      <c r="CJ22" s="166" t="s">
        <v>119</v>
      </c>
      <c r="CK22" s="166">
        <v>11</v>
      </c>
      <c r="CL22" s="166">
        <v>9</v>
      </c>
      <c r="CM22" s="166" t="s">
        <v>119</v>
      </c>
      <c r="CN22" s="166" t="s">
        <v>119</v>
      </c>
      <c r="CO22" s="168">
        <v>9</v>
      </c>
      <c r="CP22" s="168">
        <v>5</v>
      </c>
      <c r="CQ22" s="169">
        <v>2</v>
      </c>
      <c r="CS22" s="176" t="s">
        <v>119</v>
      </c>
      <c r="CT22" s="176" t="s">
        <v>119</v>
      </c>
    </row>
    <row r="23" spans="1:100" x14ac:dyDescent="0.3">
      <c r="A23" s="12" t="s">
        <v>64</v>
      </c>
      <c r="B23" s="12" t="s">
        <v>237</v>
      </c>
      <c r="C23" s="5" t="str">
        <f t="shared" si="0"/>
        <v>Jordan River-Fair Road</v>
      </c>
      <c r="D23" s="5">
        <v>22</v>
      </c>
      <c r="E23" s="71">
        <f t="shared" si="1"/>
        <v>20.76923076923077</v>
      </c>
      <c r="F23" s="72">
        <f t="shared" si="2"/>
        <v>10.384615384615385</v>
      </c>
      <c r="G23" s="73">
        <f t="shared" si="3"/>
        <v>5</v>
      </c>
      <c r="H23" s="9" t="s">
        <v>119</v>
      </c>
      <c r="I23" s="9" t="s">
        <v>119</v>
      </c>
      <c r="J23" s="9" t="s">
        <v>119</v>
      </c>
      <c r="K23" s="9">
        <v>18</v>
      </c>
      <c r="L23" s="9">
        <v>23</v>
      </c>
      <c r="M23" s="9">
        <v>21</v>
      </c>
      <c r="N23" s="9">
        <v>27</v>
      </c>
      <c r="O23" s="9">
        <v>18</v>
      </c>
      <c r="P23" s="9">
        <v>23</v>
      </c>
      <c r="Q23" s="9">
        <v>18</v>
      </c>
      <c r="R23" s="9">
        <v>17</v>
      </c>
      <c r="S23" s="9" t="s">
        <v>119</v>
      </c>
      <c r="T23" s="9" t="s">
        <v>119</v>
      </c>
      <c r="U23" s="9">
        <v>23</v>
      </c>
      <c r="V23" s="9">
        <v>17</v>
      </c>
      <c r="W23" s="9" t="s">
        <v>119</v>
      </c>
      <c r="X23" s="9" t="s">
        <v>119</v>
      </c>
      <c r="Y23" s="11">
        <v>15</v>
      </c>
      <c r="Z23" s="11">
        <v>31</v>
      </c>
      <c r="AA23" s="11" t="s">
        <v>119</v>
      </c>
      <c r="AB23" s="11" t="s">
        <v>119</v>
      </c>
      <c r="AC23" s="11">
        <v>19</v>
      </c>
      <c r="AD23" s="9" t="s">
        <v>119</v>
      </c>
      <c r="AE23" s="9" t="s">
        <v>119</v>
      </c>
      <c r="AF23" s="9" t="s">
        <v>119</v>
      </c>
      <c r="AG23" s="9"/>
      <c r="AH23" s="9"/>
      <c r="AI23" s="9" t="s">
        <v>119</v>
      </c>
      <c r="AJ23" s="9" t="s">
        <v>119</v>
      </c>
      <c r="AK23" s="9"/>
      <c r="AL23" s="9"/>
      <c r="AM23" s="156" t="s">
        <v>119</v>
      </c>
      <c r="AN23" s="156" t="s">
        <v>119</v>
      </c>
      <c r="AO23" s="156" t="s">
        <v>119</v>
      </c>
      <c r="AP23" s="156">
        <v>11</v>
      </c>
      <c r="AQ23" s="156">
        <v>10</v>
      </c>
      <c r="AR23" s="158">
        <v>10</v>
      </c>
      <c r="AS23" s="158">
        <v>15</v>
      </c>
      <c r="AT23" s="156">
        <v>8</v>
      </c>
      <c r="AU23" s="156">
        <v>11</v>
      </c>
      <c r="AV23" s="156">
        <v>11</v>
      </c>
      <c r="AW23" s="156">
        <v>10</v>
      </c>
      <c r="AX23" s="156" t="s">
        <v>119</v>
      </c>
      <c r="AY23" s="156" t="s">
        <v>119</v>
      </c>
      <c r="AZ23" s="156">
        <v>9</v>
      </c>
      <c r="BA23" s="156">
        <v>10</v>
      </c>
      <c r="BB23" s="156" t="s">
        <v>119</v>
      </c>
      <c r="BC23" s="156" t="s">
        <v>119</v>
      </c>
      <c r="BD23" s="159">
        <v>7</v>
      </c>
      <c r="BE23" s="159">
        <v>15</v>
      </c>
      <c r="BF23" s="159" t="s">
        <v>119</v>
      </c>
      <c r="BG23" s="159" t="s">
        <v>119</v>
      </c>
      <c r="BH23" s="159">
        <v>8</v>
      </c>
      <c r="BI23" s="156" t="s">
        <v>119</v>
      </c>
      <c r="BJ23" s="156" t="s">
        <v>119</v>
      </c>
      <c r="BK23" s="156" t="s">
        <v>119</v>
      </c>
      <c r="BL23" s="156"/>
      <c r="BM23" s="156"/>
      <c r="BN23" s="156" t="s">
        <v>119</v>
      </c>
      <c r="BO23" s="156" t="s">
        <v>119</v>
      </c>
      <c r="BR23" s="166" t="s">
        <v>119</v>
      </c>
      <c r="BS23" s="166" t="s">
        <v>119</v>
      </c>
      <c r="BT23" s="166" t="s">
        <v>119</v>
      </c>
      <c r="BU23" s="166">
        <v>6</v>
      </c>
      <c r="BV23" s="166">
        <v>6</v>
      </c>
      <c r="BW23" s="166">
        <v>5</v>
      </c>
      <c r="BX23" s="166">
        <v>9</v>
      </c>
      <c r="BY23" s="166">
        <v>5</v>
      </c>
      <c r="BZ23" s="166">
        <v>5</v>
      </c>
      <c r="CA23" s="166">
        <v>6</v>
      </c>
      <c r="CB23" s="166">
        <v>3</v>
      </c>
      <c r="CC23" s="166" t="s">
        <v>119</v>
      </c>
      <c r="CD23" s="166" t="s">
        <v>119</v>
      </c>
      <c r="CE23" s="166">
        <v>3</v>
      </c>
      <c r="CF23" s="166">
        <v>4</v>
      </c>
      <c r="CG23" s="166" t="s">
        <v>119</v>
      </c>
      <c r="CH23" s="166" t="s">
        <v>119</v>
      </c>
      <c r="CI23" s="168">
        <v>5</v>
      </c>
      <c r="CJ23" s="168">
        <v>6</v>
      </c>
      <c r="CK23" s="168" t="s">
        <v>119</v>
      </c>
      <c r="CL23" s="168" t="s">
        <v>119</v>
      </c>
      <c r="CM23" s="168">
        <v>2</v>
      </c>
      <c r="CN23" s="166" t="s">
        <v>119</v>
      </c>
      <c r="CO23" s="168" t="s">
        <v>119</v>
      </c>
      <c r="CP23" s="168" t="s">
        <v>119</v>
      </c>
      <c r="CS23" s="176" t="s">
        <v>119</v>
      </c>
      <c r="CT23" s="176" t="s">
        <v>119</v>
      </c>
    </row>
    <row r="24" spans="1:100" x14ac:dyDescent="0.3">
      <c r="A24" s="12" t="s">
        <v>64</v>
      </c>
      <c r="B24" s="12" t="s">
        <v>236</v>
      </c>
      <c r="C24" s="5" t="str">
        <f t="shared" si="0"/>
        <v>Jordan River-Rogers Road</v>
      </c>
      <c r="D24" s="5">
        <v>23</v>
      </c>
      <c r="E24" s="71">
        <f t="shared" si="1"/>
        <v>21.142857142857142</v>
      </c>
      <c r="F24" s="72">
        <f t="shared" si="2"/>
        <v>11</v>
      </c>
      <c r="G24" s="73">
        <f t="shared" si="3"/>
        <v>6.4285714285714288</v>
      </c>
      <c r="H24" s="9" t="s">
        <v>119</v>
      </c>
      <c r="I24" s="9" t="s">
        <v>119</v>
      </c>
      <c r="J24" s="9" t="s">
        <v>119</v>
      </c>
      <c r="K24" s="9" t="s">
        <v>119</v>
      </c>
      <c r="L24" s="9" t="s">
        <v>119</v>
      </c>
      <c r="M24" s="9" t="s">
        <v>119</v>
      </c>
      <c r="N24" s="9" t="s">
        <v>119</v>
      </c>
      <c r="O24" s="9" t="s">
        <v>119</v>
      </c>
      <c r="P24" s="9" t="s">
        <v>119</v>
      </c>
      <c r="Q24" s="9" t="s">
        <v>119</v>
      </c>
      <c r="R24" s="9" t="s">
        <v>119</v>
      </c>
      <c r="S24" s="9">
        <v>15</v>
      </c>
      <c r="T24" s="9">
        <v>24</v>
      </c>
      <c r="U24" s="9" t="s">
        <v>119</v>
      </c>
      <c r="V24" s="9" t="s">
        <v>119</v>
      </c>
      <c r="W24" s="9">
        <v>23</v>
      </c>
      <c r="X24" s="9">
        <v>30</v>
      </c>
      <c r="Y24" s="9" t="s">
        <v>119</v>
      </c>
      <c r="Z24" s="9" t="s">
        <v>119</v>
      </c>
      <c r="AA24" s="9">
        <v>16</v>
      </c>
      <c r="AB24" s="9">
        <v>17</v>
      </c>
      <c r="AC24" s="9" t="s">
        <v>119</v>
      </c>
      <c r="AD24" s="9">
        <v>23</v>
      </c>
      <c r="AE24" s="9" t="s">
        <v>119</v>
      </c>
      <c r="AF24" s="9" t="s">
        <v>119</v>
      </c>
      <c r="AG24" s="9"/>
      <c r="AH24" s="9"/>
      <c r="AI24" s="9" t="s">
        <v>119</v>
      </c>
      <c r="AJ24" s="9" t="s">
        <v>119</v>
      </c>
      <c r="AK24" s="9"/>
      <c r="AL24" s="9"/>
      <c r="AM24" s="156" t="s">
        <v>119</v>
      </c>
      <c r="AN24" s="156" t="s">
        <v>119</v>
      </c>
      <c r="AO24" s="156" t="s">
        <v>119</v>
      </c>
      <c r="AP24" s="156" t="s">
        <v>119</v>
      </c>
      <c r="AQ24" s="156" t="s">
        <v>119</v>
      </c>
      <c r="AR24" s="158" t="s">
        <v>119</v>
      </c>
      <c r="AS24" s="158" t="s">
        <v>119</v>
      </c>
      <c r="AT24" s="156" t="s">
        <v>119</v>
      </c>
      <c r="AU24" s="156" t="s">
        <v>119</v>
      </c>
      <c r="AV24" s="156" t="s">
        <v>119</v>
      </c>
      <c r="AW24" s="156" t="s">
        <v>119</v>
      </c>
      <c r="AX24" s="156">
        <v>9</v>
      </c>
      <c r="AY24" s="156">
        <v>12</v>
      </c>
      <c r="AZ24" s="156" t="s">
        <v>119</v>
      </c>
      <c r="BA24" s="156" t="s">
        <v>119</v>
      </c>
      <c r="BB24" s="156">
        <v>12</v>
      </c>
      <c r="BC24" s="156">
        <v>13</v>
      </c>
      <c r="BD24" s="156" t="s">
        <v>119</v>
      </c>
      <c r="BE24" s="156" t="s">
        <v>119</v>
      </c>
      <c r="BF24" s="156">
        <v>8</v>
      </c>
      <c r="BG24" s="156">
        <v>12</v>
      </c>
      <c r="BH24" s="156" t="s">
        <v>119</v>
      </c>
      <c r="BI24" s="156">
        <v>11</v>
      </c>
      <c r="BJ24" s="156" t="s">
        <v>119</v>
      </c>
      <c r="BK24" s="156" t="s">
        <v>119</v>
      </c>
      <c r="BL24" s="156"/>
      <c r="BM24" s="156"/>
      <c r="BN24" s="156" t="s">
        <v>119</v>
      </c>
      <c r="BO24" s="156" t="s">
        <v>119</v>
      </c>
      <c r="BR24" s="166" t="s">
        <v>119</v>
      </c>
      <c r="BS24" s="166" t="s">
        <v>119</v>
      </c>
      <c r="BT24" s="166" t="s">
        <v>119</v>
      </c>
      <c r="BU24" s="166" t="s">
        <v>119</v>
      </c>
      <c r="BV24" s="166" t="s">
        <v>119</v>
      </c>
      <c r="BW24" s="166" t="s">
        <v>119</v>
      </c>
      <c r="BX24" s="166" t="s">
        <v>119</v>
      </c>
      <c r="BY24" s="166" t="s">
        <v>119</v>
      </c>
      <c r="BZ24" s="166" t="s">
        <v>119</v>
      </c>
      <c r="CA24" s="166" t="s">
        <v>119</v>
      </c>
      <c r="CB24" s="166" t="s">
        <v>119</v>
      </c>
      <c r="CC24" s="166">
        <v>4</v>
      </c>
      <c r="CD24" s="166">
        <v>8</v>
      </c>
      <c r="CE24" s="166" t="s">
        <v>119</v>
      </c>
      <c r="CF24" s="166" t="s">
        <v>119</v>
      </c>
      <c r="CG24" s="166">
        <v>8</v>
      </c>
      <c r="CH24" s="166">
        <v>7</v>
      </c>
      <c r="CI24" s="166" t="s">
        <v>119</v>
      </c>
      <c r="CJ24" s="166" t="s">
        <v>119</v>
      </c>
      <c r="CK24" s="166">
        <v>5</v>
      </c>
      <c r="CL24" s="166">
        <v>6</v>
      </c>
      <c r="CM24" s="166" t="s">
        <v>119</v>
      </c>
      <c r="CN24" s="166">
        <v>7</v>
      </c>
      <c r="CO24" s="168" t="s">
        <v>119</v>
      </c>
      <c r="CP24" s="168" t="s">
        <v>119</v>
      </c>
      <c r="CS24" s="176" t="s">
        <v>119</v>
      </c>
      <c r="CT24" s="176" t="s">
        <v>119</v>
      </c>
    </row>
    <row r="25" spans="1:100" x14ac:dyDescent="0.3">
      <c r="A25" s="12" t="s">
        <v>66</v>
      </c>
      <c r="B25" s="12" t="s">
        <v>226</v>
      </c>
      <c r="C25" s="5" t="str">
        <f t="shared" si="0"/>
        <v>Kimberly Creek-Quarry Road</v>
      </c>
      <c r="D25" s="5">
        <v>24</v>
      </c>
      <c r="E25" s="71">
        <f t="shared" si="1"/>
        <v>20.473684210526315</v>
      </c>
      <c r="F25" s="72">
        <f t="shared" si="2"/>
        <v>8</v>
      </c>
      <c r="G25" s="73">
        <f t="shared" si="3"/>
        <v>4.2105263157894735</v>
      </c>
      <c r="H25" s="9">
        <v>18</v>
      </c>
      <c r="I25" s="9">
        <v>24</v>
      </c>
      <c r="J25" s="9">
        <v>23</v>
      </c>
      <c r="K25" s="9">
        <v>28</v>
      </c>
      <c r="L25" s="9">
        <v>15</v>
      </c>
      <c r="M25" s="9">
        <v>24</v>
      </c>
      <c r="N25" s="9" t="s">
        <v>119</v>
      </c>
      <c r="O25" s="9">
        <v>24</v>
      </c>
      <c r="P25" s="9">
        <v>17</v>
      </c>
      <c r="Q25" s="9">
        <v>17</v>
      </c>
      <c r="R25" s="9">
        <v>13</v>
      </c>
      <c r="S25" s="9">
        <v>26</v>
      </c>
      <c r="T25" s="9">
        <v>26</v>
      </c>
      <c r="U25" s="9" t="s">
        <v>119</v>
      </c>
      <c r="V25" s="9">
        <v>20</v>
      </c>
      <c r="W25" s="9">
        <v>27</v>
      </c>
      <c r="X25" s="9">
        <v>21</v>
      </c>
      <c r="Y25" s="9" t="s">
        <v>119</v>
      </c>
      <c r="Z25" s="9">
        <v>20</v>
      </c>
      <c r="AA25" s="11" t="s">
        <v>119</v>
      </c>
      <c r="AB25" s="11" t="s">
        <v>119</v>
      </c>
      <c r="AC25" s="11" t="s">
        <v>119</v>
      </c>
      <c r="AD25" s="11">
        <v>19</v>
      </c>
      <c r="AE25" s="11">
        <v>18</v>
      </c>
      <c r="AF25" s="11" t="s">
        <v>119</v>
      </c>
      <c r="AI25" s="173">
        <v>9</v>
      </c>
      <c r="AJ25" s="178" t="s">
        <v>119</v>
      </c>
      <c r="AK25" s="178"/>
      <c r="AL25" s="178"/>
      <c r="AM25" s="156">
        <v>7</v>
      </c>
      <c r="AN25" s="156">
        <v>9</v>
      </c>
      <c r="AO25" s="156">
        <v>8</v>
      </c>
      <c r="AP25" s="156">
        <v>11</v>
      </c>
      <c r="AQ25" s="156">
        <v>7</v>
      </c>
      <c r="AR25" s="158">
        <v>11</v>
      </c>
      <c r="AS25" s="158" t="s">
        <v>119</v>
      </c>
      <c r="AT25" s="156">
        <v>11</v>
      </c>
      <c r="AU25" s="156">
        <v>5</v>
      </c>
      <c r="AV25" s="156">
        <v>9</v>
      </c>
      <c r="AW25" s="156">
        <v>4</v>
      </c>
      <c r="AX25" s="156">
        <v>12</v>
      </c>
      <c r="AY25" s="156">
        <v>8</v>
      </c>
      <c r="AZ25" s="156" t="s">
        <v>119</v>
      </c>
      <c r="BA25" s="156">
        <v>5</v>
      </c>
      <c r="BB25" s="156">
        <v>11</v>
      </c>
      <c r="BC25" s="156">
        <v>7</v>
      </c>
      <c r="BD25" s="156" t="s">
        <v>119</v>
      </c>
      <c r="BE25" s="156">
        <v>7</v>
      </c>
      <c r="BF25" s="159" t="s">
        <v>119</v>
      </c>
      <c r="BG25" s="159" t="s">
        <v>119</v>
      </c>
      <c r="BH25" s="159" t="s">
        <v>119</v>
      </c>
      <c r="BI25" s="159">
        <v>9</v>
      </c>
      <c r="BJ25" s="159">
        <v>7</v>
      </c>
      <c r="BK25" s="159" t="s">
        <v>119</v>
      </c>
      <c r="BN25" s="159">
        <v>4</v>
      </c>
      <c r="BO25" s="175" t="s">
        <v>119</v>
      </c>
      <c r="BR25" s="166">
        <v>3</v>
      </c>
      <c r="BS25" s="166">
        <v>5</v>
      </c>
      <c r="BT25" s="166">
        <v>4</v>
      </c>
      <c r="BU25" s="166">
        <v>5</v>
      </c>
      <c r="BV25" s="166">
        <v>4</v>
      </c>
      <c r="BW25" s="166">
        <v>6</v>
      </c>
      <c r="BX25" s="166" t="s">
        <v>119</v>
      </c>
      <c r="BY25" s="166">
        <v>7</v>
      </c>
      <c r="BZ25" s="166">
        <v>2</v>
      </c>
      <c r="CA25" s="166">
        <v>4</v>
      </c>
      <c r="CB25" s="166">
        <v>3</v>
      </c>
      <c r="CC25" s="166">
        <v>5</v>
      </c>
      <c r="CD25" s="166">
        <v>4</v>
      </c>
      <c r="CE25" s="166" t="s">
        <v>119</v>
      </c>
      <c r="CF25" s="166">
        <v>4</v>
      </c>
      <c r="CG25" s="166">
        <v>8</v>
      </c>
      <c r="CH25" s="166">
        <v>4</v>
      </c>
      <c r="CI25" s="166" t="s">
        <v>119</v>
      </c>
      <c r="CJ25" s="166">
        <v>3</v>
      </c>
      <c r="CK25" s="168" t="s">
        <v>119</v>
      </c>
      <c r="CL25" s="168" t="s">
        <v>119</v>
      </c>
      <c r="CM25" s="168" t="s">
        <v>119</v>
      </c>
      <c r="CN25" s="168">
        <v>3</v>
      </c>
      <c r="CO25" s="168">
        <v>2</v>
      </c>
      <c r="CP25" s="168" t="s">
        <v>119</v>
      </c>
      <c r="CS25" s="176">
        <v>4</v>
      </c>
      <c r="CT25" s="176" t="s">
        <v>119</v>
      </c>
    </row>
    <row r="26" spans="1:100" x14ac:dyDescent="0.3">
      <c r="A26" s="12" t="s">
        <v>66</v>
      </c>
      <c r="B26" s="12" t="s">
        <v>238</v>
      </c>
      <c r="C26" s="5" t="str">
        <f t="shared" si="0"/>
        <v>Kimberly Creek-Montgomery Road</v>
      </c>
      <c r="D26" s="5">
        <v>25</v>
      </c>
      <c r="E26" s="71">
        <f t="shared" si="1"/>
        <v>20.529411764705884</v>
      </c>
      <c r="F26" s="72">
        <f t="shared" si="2"/>
        <v>7.0588235294117645</v>
      </c>
      <c r="G26" s="73">
        <f t="shared" si="3"/>
        <v>3.2352941176470589</v>
      </c>
      <c r="H26" s="9">
        <v>20</v>
      </c>
      <c r="I26" s="9">
        <v>18</v>
      </c>
      <c r="J26" s="9">
        <v>19</v>
      </c>
      <c r="K26" s="9">
        <v>32</v>
      </c>
      <c r="L26" s="9">
        <v>20</v>
      </c>
      <c r="M26" s="9">
        <v>30</v>
      </c>
      <c r="N26" s="9" t="s">
        <v>119</v>
      </c>
      <c r="O26" s="9">
        <v>21</v>
      </c>
      <c r="P26" s="9">
        <v>18</v>
      </c>
      <c r="Q26" s="9">
        <v>20</v>
      </c>
      <c r="R26" s="9">
        <v>12</v>
      </c>
      <c r="S26" s="9">
        <v>21</v>
      </c>
      <c r="T26" s="9">
        <v>19</v>
      </c>
      <c r="U26" s="9" t="s">
        <v>119</v>
      </c>
      <c r="V26" s="9">
        <v>18</v>
      </c>
      <c r="W26" s="9">
        <v>22</v>
      </c>
      <c r="X26" s="9" t="s">
        <v>119</v>
      </c>
      <c r="Y26" s="9">
        <v>21</v>
      </c>
      <c r="Z26" s="9">
        <v>24</v>
      </c>
      <c r="AA26" s="11" t="s">
        <v>119</v>
      </c>
      <c r="AB26" s="11" t="s">
        <v>119</v>
      </c>
      <c r="AC26" s="11" t="s">
        <v>119</v>
      </c>
      <c r="AD26" s="11">
        <v>14</v>
      </c>
      <c r="AE26" s="11" t="s">
        <v>119</v>
      </c>
      <c r="AF26" s="11" t="s">
        <v>119</v>
      </c>
      <c r="AI26" s="9" t="s">
        <v>119</v>
      </c>
      <c r="AJ26" s="9" t="s">
        <v>119</v>
      </c>
      <c r="AK26" s="9"/>
      <c r="AL26" s="9"/>
      <c r="AM26" s="156">
        <v>7</v>
      </c>
      <c r="AN26" s="156">
        <v>9</v>
      </c>
      <c r="AO26" s="156">
        <v>8</v>
      </c>
      <c r="AP26" s="156">
        <v>12</v>
      </c>
      <c r="AQ26" s="156">
        <v>9</v>
      </c>
      <c r="AR26" s="158">
        <v>9</v>
      </c>
      <c r="AS26" s="158" t="s">
        <v>119</v>
      </c>
      <c r="AT26" s="156">
        <v>7</v>
      </c>
      <c r="AU26" s="156">
        <v>6</v>
      </c>
      <c r="AV26" s="156">
        <v>5</v>
      </c>
      <c r="AW26" s="156">
        <v>4</v>
      </c>
      <c r="AX26" s="156">
        <v>8</v>
      </c>
      <c r="AY26" s="156">
        <v>4</v>
      </c>
      <c r="AZ26" s="156" t="s">
        <v>119</v>
      </c>
      <c r="BA26" s="156">
        <v>6</v>
      </c>
      <c r="BB26" s="156">
        <v>7</v>
      </c>
      <c r="BC26" s="156" t="s">
        <v>119</v>
      </c>
      <c r="BD26" s="156">
        <v>8</v>
      </c>
      <c r="BE26" s="156">
        <v>7</v>
      </c>
      <c r="BF26" s="159" t="s">
        <v>119</v>
      </c>
      <c r="BG26" s="159" t="s">
        <v>119</v>
      </c>
      <c r="BH26" s="159" t="s">
        <v>119</v>
      </c>
      <c r="BI26" s="159">
        <v>4</v>
      </c>
      <c r="BJ26" s="159" t="s">
        <v>119</v>
      </c>
      <c r="BK26" s="159" t="s">
        <v>119</v>
      </c>
      <c r="BN26" s="156" t="s">
        <v>119</v>
      </c>
      <c r="BO26" s="156" t="s">
        <v>119</v>
      </c>
      <c r="BR26" s="166">
        <v>3</v>
      </c>
      <c r="BS26" s="166">
        <v>4</v>
      </c>
      <c r="BT26" s="166">
        <v>3</v>
      </c>
      <c r="BU26" s="166">
        <v>8</v>
      </c>
      <c r="BV26" s="166">
        <v>3</v>
      </c>
      <c r="BW26" s="166">
        <v>5</v>
      </c>
      <c r="BX26" s="166" t="s">
        <v>119</v>
      </c>
      <c r="BY26" s="166">
        <v>2</v>
      </c>
      <c r="BZ26" s="166">
        <v>2</v>
      </c>
      <c r="CA26" s="166">
        <v>3</v>
      </c>
      <c r="CB26" s="166">
        <v>2</v>
      </c>
      <c r="CC26" s="166">
        <v>3</v>
      </c>
      <c r="CD26" s="166">
        <v>1</v>
      </c>
      <c r="CE26" s="166" t="s">
        <v>119</v>
      </c>
      <c r="CF26" s="166">
        <v>3</v>
      </c>
      <c r="CG26" s="166">
        <v>4</v>
      </c>
      <c r="CH26" s="166" t="s">
        <v>119</v>
      </c>
      <c r="CI26" s="166">
        <v>5</v>
      </c>
      <c r="CJ26" s="166">
        <v>3</v>
      </c>
      <c r="CK26" s="168" t="s">
        <v>119</v>
      </c>
      <c r="CL26" s="168" t="s">
        <v>119</v>
      </c>
      <c r="CM26" s="168" t="s">
        <v>119</v>
      </c>
      <c r="CN26" s="168">
        <v>1</v>
      </c>
      <c r="CO26" s="168" t="s">
        <v>119</v>
      </c>
      <c r="CP26" s="168" t="s">
        <v>119</v>
      </c>
      <c r="CS26" s="176" t="s">
        <v>119</v>
      </c>
      <c r="CT26" s="176" t="s">
        <v>119</v>
      </c>
    </row>
    <row r="27" spans="1:100" x14ac:dyDescent="0.3">
      <c r="A27" s="12" t="s">
        <v>67</v>
      </c>
      <c r="B27" s="12" t="s">
        <v>240</v>
      </c>
      <c r="C27" s="5" t="str">
        <f t="shared" si="0"/>
        <v>Maple River-Woodland Road</v>
      </c>
      <c r="D27" s="5">
        <v>26</v>
      </c>
      <c r="E27" s="71">
        <f t="shared" si="1"/>
        <v>23.333333333333332</v>
      </c>
      <c r="F27" s="72">
        <f t="shared" si="2"/>
        <v>9.5555555555555554</v>
      </c>
      <c r="G27" s="73">
        <f t="shared" si="3"/>
        <v>3.5555555555555554</v>
      </c>
      <c r="H27" s="9" t="s">
        <v>119</v>
      </c>
      <c r="I27" s="9" t="s">
        <v>119</v>
      </c>
      <c r="J27" s="9" t="s">
        <v>119</v>
      </c>
      <c r="K27" s="9" t="s">
        <v>119</v>
      </c>
      <c r="L27" s="9" t="s">
        <v>119</v>
      </c>
      <c r="M27" s="9" t="s">
        <v>119</v>
      </c>
      <c r="N27" s="9" t="s">
        <v>119</v>
      </c>
      <c r="O27" s="9" t="s">
        <v>119</v>
      </c>
      <c r="P27" s="9" t="s">
        <v>119</v>
      </c>
      <c r="Q27" s="9" t="s">
        <v>119</v>
      </c>
      <c r="R27" s="9" t="s">
        <v>119</v>
      </c>
      <c r="S27" s="9" t="s">
        <v>119</v>
      </c>
      <c r="T27" s="9">
        <v>34</v>
      </c>
      <c r="U27" s="9">
        <v>21</v>
      </c>
      <c r="V27" s="9" t="s">
        <v>119</v>
      </c>
      <c r="W27" s="9">
        <v>25</v>
      </c>
      <c r="X27" s="9">
        <v>24</v>
      </c>
      <c r="Y27" s="9" t="s">
        <v>119</v>
      </c>
      <c r="Z27" s="9">
        <v>24</v>
      </c>
      <c r="AA27" s="9" t="s">
        <v>119</v>
      </c>
      <c r="AB27" s="9">
        <v>17</v>
      </c>
      <c r="AC27" s="9">
        <v>27</v>
      </c>
      <c r="AD27" s="9" t="s">
        <v>119</v>
      </c>
      <c r="AE27" s="9">
        <v>20</v>
      </c>
      <c r="AF27" s="9">
        <v>18</v>
      </c>
      <c r="AG27" s="9"/>
      <c r="AH27" s="9"/>
      <c r="AI27" s="9" t="s">
        <v>119</v>
      </c>
      <c r="AJ27" s="9" t="s">
        <v>119</v>
      </c>
      <c r="AK27" s="9"/>
      <c r="AL27" s="9"/>
      <c r="AM27" s="156" t="s">
        <v>119</v>
      </c>
      <c r="AN27" s="156" t="s">
        <v>119</v>
      </c>
      <c r="AO27" s="156" t="s">
        <v>119</v>
      </c>
      <c r="AP27" s="156" t="s">
        <v>119</v>
      </c>
      <c r="AQ27" s="156" t="s">
        <v>119</v>
      </c>
      <c r="AR27" s="158" t="s">
        <v>119</v>
      </c>
      <c r="AS27" s="158" t="s">
        <v>119</v>
      </c>
      <c r="AT27" s="156" t="s">
        <v>119</v>
      </c>
      <c r="AU27" s="156" t="s">
        <v>119</v>
      </c>
      <c r="AV27" s="156" t="s">
        <v>119</v>
      </c>
      <c r="AW27" s="156" t="s">
        <v>119</v>
      </c>
      <c r="AX27" s="156" t="s">
        <v>119</v>
      </c>
      <c r="AY27" s="156">
        <v>12</v>
      </c>
      <c r="AZ27" s="156">
        <v>9</v>
      </c>
      <c r="BA27" s="156" t="s">
        <v>119</v>
      </c>
      <c r="BB27" s="156">
        <v>11</v>
      </c>
      <c r="BC27" s="156">
        <v>11</v>
      </c>
      <c r="BD27" s="156" t="s">
        <v>119</v>
      </c>
      <c r="BE27" s="156">
        <v>10</v>
      </c>
      <c r="BF27" s="156" t="s">
        <v>119</v>
      </c>
      <c r="BG27" s="156">
        <v>8</v>
      </c>
      <c r="BH27" s="156">
        <v>12</v>
      </c>
      <c r="BI27" s="156" t="s">
        <v>119</v>
      </c>
      <c r="BJ27" s="156">
        <v>7</v>
      </c>
      <c r="BK27" s="156">
        <v>6</v>
      </c>
      <c r="BL27" s="156"/>
      <c r="BM27" s="156"/>
      <c r="BN27" s="156" t="s">
        <v>119</v>
      </c>
      <c r="BO27" s="156" t="s">
        <v>119</v>
      </c>
      <c r="BR27" s="166" t="s">
        <v>119</v>
      </c>
      <c r="BS27" s="166" t="s">
        <v>119</v>
      </c>
      <c r="BT27" s="166" t="s">
        <v>119</v>
      </c>
      <c r="BU27" s="166" t="s">
        <v>119</v>
      </c>
      <c r="BV27" s="166" t="s">
        <v>119</v>
      </c>
      <c r="BW27" s="166" t="s">
        <v>119</v>
      </c>
      <c r="BX27" s="166" t="s">
        <v>119</v>
      </c>
      <c r="BY27" s="166" t="s">
        <v>119</v>
      </c>
      <c r="BZ27" s="166" t="s">
        <v>119</v>
      </c>
      <c r="CA27" s="166" t="s">
        <v>119</v>
      </c>
      <c r="CB27" s="166" t="s">
        <v>119</v>
      </c>
      <c r="CC27" s="166" t="s">
        <v>119</v>
      </c>
      <c r="CD27" s="166">
        <v>3</v>
      </c>
      <c r="CE27" s="166">
        <v>4</v>
      </c>
      <c r="CF27" s="166" t="s">
        <v>119</v>
      </c>
      <c r="CG27" s="166">
        <v>4</v>
      </c>
      <c r="CH27" s="166">
        <v>3</v>
      </c>
      <c r="CI27" s="166" t="s">
        <v>119</v>
      </c>
      <c r="CJ27" s="166">
        <v>3</v>
      </c>
      <c r="CK27" s="166" t="s">
        <v>119</v>
      </c>
      <c r="CL27" s="166">
        <v>3</v>
      </c>
      <c r="CM27" s="166">
        <v>7</v>
      </c>
      <c r="CN27" s="166" t="s">
        <v>119</v>
      </c>
      <c r="CO27" s="168">
        <v>2</v>
      </c>
      <c r="CP27" s="168">
        <v>3</v>
      </c>
      <c r="CS27" s="176" t="s">
        <v>119</v>
      </c>
      <c r="CT27" s="166" t="s">
        <v>119</v>
      </c>
    </row>
    <row r="28" spans="1:100" x14ac:dyDescent="0.3">
      <c r="A28" s="12" t="s">
        <v>67</v>
      </c>
      <c r="B28" s="12" t="s">
        <v>227</v>
      </c>
      <c r="C28" s="5" t="str">
        <f t="shared" si="0"/>
        <v>Maple River-Robinson Road</v>
      </c>
      <c r="D28" s="5">
        <v>27</v>
      </c>
      <c r="E28" s="71">
        <f t="shared" si="1"/>
        <v>20.454545454545453</v>
      </c>
      <c r="F28" s="72">
        <f t="shared" si="2"/>
        <v>10.090909090909092</v>
      </c>
      <c r="G28" s="73">
        <f t="shared" si="3"/>
        <v>4.5454545454545459</v>
      </c>
      <c r="H28" s="9" t="s">
        <v>119</v>
      </c>
      <c r="I28" s="9" t="s">
        <v>119</v>
      </c>
      <c r="J28" s="9" t="s">
        <v>119</v>
      </c>
      <c r="K28" s="9" t="s">
        <v>119</v>
      </c>
      <c r="L28" s="9" t="s">
        <v>119</v>
      </c>
      <c r="M28" s="9" t="s">
        <v>119</v>
      </c>
      <c r="N28" s="9" t="s">
        <v>119</v>
      </c>
      <c r="O28" s="9" t="s">
        <v>119</v>
      </c>
      <c r="P28" s="9" t="s">
        <v>119</v>
      </c>
      <c r="Q28" s="9" t="s">
        <v>119</v>
      </c>
      <c r="R28" s="9" t="s">
        <v>119</v>
      </c>
      <c r="S28" s="9" t="s">
        <v>119</v>
      </c>
      <c r="T28" s="9">
        <v>21</v>
      </c>
      <c r="U28" s="9" t="s">
        <v>119</v>
      </c>
      <c r="V28" s="9">
        <v>23</v>
      </c>
      <c r="W28" s="9">
        <v>27</v>
      </c>
      <c r="X28" s="9">
        <v>30</v>
      </c>
      <c r="Y28" s="9" t="s">
        <v>119</v>
      </c>
      <c r="Z28" s="9" t="s">
        <v>119</v>
      </c>
      <c r="AA28" s="9">
        <v>15</v>
      </c>
      <c r="AB28" s="9">
        <v>26</v>
      </c>
      <c r="AC28" s="9">
        <v>13</v>
      </c>
      <c r="AD28" s="9" t="s">
        <v>119</v>
      </c>
      <c r="AE28" s="9">
        <v>22</v>
      </c>
      <c r="AF28" s="9">
        <v>29</v>
      </c>
      <c r="AG28" s="148">
        <v>9</v>
      </c>
      <c r="AH28" s="9"/>
      <c r="AI28" s="173">
        <v>10</v>
      </c>
      <c r="AJ28" s="9" t="s">
        <v>119</v>
      </c>
      <c r="AK28" s="9"/>
      <c r="AL28" s="9"/>
      <c r="AM28" s="156" t="s">
        <v>119</v>
      </c>
      <c r="AN28" s="156" t="s">
        <v>119</v>
      </c>
      <c r="AO28" s="156" t="s">
        <v>119</v>
      </c>
      <c r="AP28" s="156" t="s">
        <v>119</v>
      </c>
      <c r="AQ28" s="156" t="s">
        <v>119</v>
      </c>
      <c r="AR28" s="158" t="s">
        <v>119</v>
      </c>
      <c r="AS28" s="158" t="s">
        <v>119</v>
      </c>
      <c r="AT28" s="156" t="s">
        <v>119</v>
      </c>
      <c r="AU28" s="156" t="s">
        <v>119</v>
      </c>
      <c r="AV28" s="156" t="s">
        <v>119</v>
      </c>
      <c r="AW28" s="156" t="s">
        <v>119</v>
      </c>
      <c r="AX28" s="156" t="s">
        <v>119</v>
      </c>
      <c r="AY28" s="156">
        <v>7</v>
      </c>
      <c r="AZ28" s="156" t="s">
        <v>119</v>
      </c>
      <c r="BA28" s="156">
        <v>9</v>
      </c>
      <c r="BB28" s="156">
        <v>14</v>
      </c>
      <c r="BC28" s="156">
        <v>15</v>
      </c>
      <c r="BD28" s="156" t="s">
        <v>119</v>
      </c>
      <c r="BE28" s="156" t="s">
        <v>119</v>
      </c>
      <c r="BF28" s="156">
        <v>7</v>
      </c>
      <c r="BG28" s="156">
        <v>9</v>
      </c>
      <c r="BH28" s="156">
        <v>8</v>
      </c>
      <c r="BI28" s="156" t="s">
        <v>119</v>
      </c>
      <c r="BJ28" s="156">
        <v>11</v>
      </c>
      <c r="BK28" s="156">
        <v>16</v>
      </c>
      <c r="BL28" s="161">
        <v>6</v>
      </c>
      <c r="BM28" s="156"/>
      <c r="BN28" s="174">
        <v>9</v>
      </c>
      <c r="BO28" s="156" t="s">
        <v>119</v>
      </c>
      <c r="BR28" s="166" t="s">
        <v>119</v>
      </c>
      <c r="BS28" s="166" t="s">
        <v>119</v>
      </c>
      <c r="BT28" s="166" t="s">
        <v>119</v>
      </c>
      <c r="BU28" s="166" t="s">
        <v>119</v>
      </c>
      <c r="BV28" s="166" t="s">
        <v>119</v>
      </c>
      <c r="BW28" s="166" t="s">
        <v>119</v>
      </c>
      <c r="BX28" s="166" t="s">
        <v>119</v>
      </c>
      <c r="BY28" s="166" t="s">
        <v>119</v>
      </c>
      <c r="BZ28" s="166" t="s">
        <v>119</v>
      </c>
      <c r="CA28" s="166" t="s">
        <v>119</v>
      </c>
      <c r="CB28" s="166" t="s">
        <v>119</v>
      </c>
      <c r="CC28" s="166" t="s">
        <v>119</v>
      </c>
      <c r="CD28" s="166">
        <v>4</v>
      </c>
      <c r="CE28" s="166" t="s">
        <v>119</v>
      </c>
      <c r="CF28" s="166">
        <v>3</v>
      </c>
      <c r="CG28" s="166">
        <v>7</v>
      </c>
      <c r="CH28" s="166">
        <v>6</v>
      </c>
      <c r="CI28" s="166" t="s">
        <v>119</v>
      </c>
      <c r="CJ28" s="166" t="s">
        <v>119</v>
      </c>
      <c r="CK28" s="166">
        <v>4</v>
      </c>
      <c r="CL28" s="166">
        <v>3</v>
      </c>
      <c r="CM28" s="166">
        <v>4</v>
      </c>
      <c r="CN28" s="166" t="s">
        <v>119</v>
      </c>
      <c r="CO28" s="168">
        <v>4</v>
      </c>
      <c r="CP28" s="168">
        <v>9</v>
      </c>
      <c r="CQ28" s="169">
        <v>2</v>
      </c>
      <c r="CS28" s="176">
        <v>4</v>
      </c>
      <c r="CT28" s="166" t="s">
        <v>119</v>
      </c>
    </row>
    <row r="29" spans="1:100" x14ac:dyDescent="0.3">
      <c r="A29" s="12" t="s">
        <v>67</v>
      </c>
      <c r="B29" s="12" t="s">
        <v>239</v>
      </c>
      <c r="C29" s="5" t="str">
        <f t="shared" si="0"/>
        <v>Maple River-Pleasantview Road</v>
      </c>
      <c r="D29" s="5">
        <v>29</v>
      </c>
      <c r="E29" s="71">
        <f t="shared" si="1"/>
        <v>18</v>
      </c>
      <c r="F29" s="72">
        <f t="shared" si="2"/>
        <v>6.833333333333333</v>
      </c>
      <c r="G29" s="73">
        <f t="shared" si="3"/>
        <v>1.3333333333333333</v>
      </c>
      <c r="H29" s="9" t="s">
        <v>119</v>
      </c>
      <c r="I29" s="9" t="s">
        <v>119</v>
      </c>
      <c r="J29" s="9" t="s">
        <v>119</v>
      </c>
      <c r="K29" s="9" t="s">
        <v>119</v>
      </c>
      <c r="L29" s="9" t="s">
        <v>119</v>
      </c>
      <c r="M29" s="9" t="s">
        <v>119</v>
      </c>
      <c r="N29" s="9" t="s">
        <v>119</v>
      </c>
      <c r="O29" s="9" t="s">
        <v>119</v>
      </c>
      <c r="P29" s="9" t="s">
        <v>119</v>
      </c>
      <c r="Q29" s="9" t="s">
        <v>119</v>
      </c>
      <c r="R29" s="9" t="s">
        <v>119</v>
      </c>
      <c r="S29" s="9" t="s">
        <v>119</v>
      </c>
      <c r="T29" s="9">
        <v>11</v>
      </c>
      <c r="U29" s="9" t="s">
        <v>119</v>
      </c>
      <c r="V29" s="9">
        <v>19</v>
      </c>
      <c r="W29" s="9">
        <v>24</v>
      </c>
      <c r="X29" s="9">
        <v>19</v>
      </c>
      <c r="Y29" s="9">
        <v>16</v>
      </c>
      <c r="Z29" s="9" t="s">
        <v>119</v>
      </c>
      <c r="AA29" s="9">
        <v>19</v>
      </c>
      <c r="AB29" s="11" t="s">
        <v>119</v>
      </c>
      <c r="AC29" s="11" t="s">
        <v>119</v>
      </c>
      <c r="AD29" s="11" t="s">
        <v>119</v>
      </c>
      <c r="AE29" s="11" t="s">
        <v>119</v>
      </c>
      <c r="AF29" s="11" t="s">
        <v>119</v>
      </c>
      <c r="AI29" s="11" t="s">
        <v>119</v>
      </c>
      <c r="AJ29" s="9" t="s">
        <v>119</v>
      </c>
      <c r="AK29" s="9"/>
      <c r="AL29" s="9"/>
      <c r="AM29" s="156" t="s">
        <v>119</v>
      </c>
      <c r="AN29" s="156" t="s">
        <v>119</v>
      </c>
      <c r="AO29" s="156" t="s">
        <v>119</v>
      </c>
      <c r="AP29" s="156" t="s">
        <v>119</v>
      </c>
      <c r="AQ29" s="156" t="s">
        <v>119</v>
      </c>
      <c r="AR29" s="158" t="s">
        <v>119</v>
      </c>
      <c r="AS29" s="158" t="s">
        <v>119</v>
      </c>
      <c r="AT29" s="156" t="s">
        <v>119</v>
      </c>
      <c r="AU29" s="156" t="s">
        <v>119</v>
      </c>
      <c r="AV29" s="156" t="s">
        <v>119</v>
      </c>
      <c r="AW29" s="156" t="s">
        <v>119</v>
      </c>
      <c r="AX29" s="156" t="s">
        <v>119</v>
      </c>
      <c r="AY29" s="156">
        <v>3</v>
      </c>
      <c r="AZ29" s="156" t="s">
        <v>119</v>
      </c>
      <c r="BA29" s="156">
        <v>10</v>
      </c>
      <c r="BB29" s="156">
        <v>7</v>
      </c>
      <c r="BC29" s="156">
        <v>9</v>
      </c>
      <c r="BD29" s="156">
        <v>6</v>
      </c>
      <c r="BE29" s="156" t="s">
        <v>119</v>
      </c>
      <c r="BF29" s="156">
        <v>6</v>
      </c>
      <c r="BG29" s="156" t="s">
        <v>119</v>
      </c>
      <c r="BH29" s="156" t="s">
        <v>119</v>
      </c>
      <c r="BI29" s="156" t="s">
        <v>119</v>
      </c>
      <c r="BJ29" s="156" t="s">
        <v>119</v>
      </c>
      <c r="BK29" s="156" t="s">
        <v>119</v>
      </c>
      <c r="BL29" s="156"/>
      <c r="BM29" s="156"/>
      <c r="BN29" s="156" t="s">
        <v>119</v>
      </c>
      <c r="BO29" s="156" t="s">
        <v>119</v>
      </c>
      <c r="BR29" s="166" t="s">
        <v>119</v>
      </c>
      <c r="BS29" s="166" t="s">
        <v>119</v>
      </c>
      <c r="BT29" s="166" t="s">
        <v>119</v>
      </c>
      <c r="BU29" s="166" t="s">
        <v>119</v>
      </c>
      <c r="BV29" s="166" t="s">
        <v>119</v>
      </c>
      <c r="BW29" s="166" t="s">
        <v>119</v>
      </c>
      <c r="BX29" s="166" t="s">
        <v>119</v>
      </c>
      <c r="BY29" s="166" t="s">
        <v>119</v>
      </c>
      <c r="BZ29" s="166" t="s">
        <v>119</v>
      </c>
      <c r="CA29" s="166" t="s">
        <v>119</v>
      </c>
      <c r="CB29" s="166" t="s">
        <v>119</v>
      </c>
      <c r="CC29" s="166" t="s">
        <v>119</v>
      </c>
      <c r="CD29" s="166">
        <v>1</v>
      </c>
      <c r="CE29" s="166" t="s">
        <v>119</v>
      </c>
      <c r="CF29" s="166">
        <v>1</v>
      </c>
      <c r="CG29" s="166">
        <v>1</v>
      </c>
      <c r="CH29" s="166">
        <v>2</v>
      </c>
      <c r="CI29" s="166">
        <v>2</v>
      </c>
      <c r="CJ29" s="166" t="s">
        <v>119</v>
      </c>
      <c r="CK29" s="166">
        <v>1</v>
      </c>
      <c r="CL29" s="168" t="s">
        <v>119</v>
      </c>
      <c r="CM29" s="168" t="s">
        <v>119</v>
      </c>
      <c r="CN29" s="168" t="s">
        <v>119</v>
      </c>
      <c r="CO29" s="168" t="s">
        <v>119</v>
      </c>
      <c r="CP29" s="168" t="s">
        <v>119</v>
      </c>
      <c r="CS29" s="176" t="s">
        <v>119</v>
      </c>
      <c r="CT29" s="166" t="s">
        <v>119</v>
      </c>
    </row>
    <row r="30" spans="1:100" x14ac:dyDescent="0.3">
      <c r="A30" s="12" t="s">
        <v>67</v>
      </c>
      <c r="B30" s="12" t="s">
        <v>242</v>
      </c>
      <c r="C30" s="5" t="str">
        <f t="shared" si="0"/>
        <v>Maple River-US-31</v>
      </c>
      <c r="D30" s="5">
        <v>30</v>
      </c>
      <c r="E30" s="71">
        <f t="shared" si="1"/>
        <v>18</v>
      </c>
      <c r="F30" s="72">
        <f t="shared" si="2"/>
        <v>12</v>
      </c>
      <c r="G30" s="73">
        <f t="shared" si="3"/>
        <v>7.5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148">
        <v>20</v>
      </c>
      <c r="AH30" s="9"/>
      <c r="AI30" s="173">
        <v>16</v>
      </c>
      <c r="AJ30" s="9" t="s">
        <v>119</v>
      </c>
      <c r="AK30" s="9"/>
      <c r="AL30" s="9"/>
      <c r="AM30" s="156"/>
      <c r="AN30" s="156"/>
      <c r="AO30" s="156"/>
      <c r="AP30" s="156"/>
      <c r="AQ30" s="156"/>
      <c r="AR30" s="158"/>
      <c r="AS30" s="158"/>
      <c r="AT30" s="156"/>
      <c r="AU30" s="156"/>
      <c r="AV30" s="156"/>
      <c r="AW30" s="156"/>
      <c r="AX30" s="156"/>
      <c r="AY30" s="156"/>
      <c r="AZ30" s="156"/>
      <c r="BA30" s="156"/>
      <c r="BB30" s="156"/>
      <c r="BC30" s="156"/>
      <c r="BD30" s="156"/>
      <c r="BE30" s="156"/>
      <c r="BF30" s="156"/>
      <c r="BG30" s="156"/>
      <c r="BH30" s="156"/>
      <c r="BI30" s="156"/>
      <c r="BJ30" s="156"/>
      <c r="BK30" s="156"/>
      <c r="BL30" s="161">
        <v>14</v>
      </c>
      <c r="BM30" s="156"/>
      <c r="BN30" s="156">
        <v>10</v>
      </c>
      <c r="BO30" s="156" t="s">
        <v>119</v>
      </c>
      <c r="BR30" s="166"/>
      <c r="BS30" s="166"/>
      <c r="BT30" s="166"/>
      <c r="BU30" s="166"/>
      <c r="BV30" s="166"/>
      <c r="BW30" s="166"/>
      <c r="BX30" s="166"/>
      <c r="BY30" s="166"/>
      <c r="BZ30" s="166"/>
      <c r="CA30" s="166"/>
      <c r="CB30" s="166"/>
      <c r="CC30" s="166"/>
      <c r="CD30" s="166"/>
      <c r="CE30" s="166"/>
      <c r="CF30" s="166"/>
      <c r="CG30" s="166"/>
      <c r="CH30" s="166"/>
      <c r="CI30" s="166"/>
      <c r="CJ30" s="166"/>
      <c r="CK30" s="166"/>
      <c r="CL30" s="166"/>
      <c r="CM30" s="166"/>
      <c r="CN30" s="166"/>
      <c r="CQ30" s="169">
        <v>8</v>
      </c>
      <c r="CS30" s="176">
        <v>7</v>
      </c>
      <c r="CT30" s="166" t="s">
        <v>119</v>
      </c>
    </row>
    <row r="31" spans="1:100" x14ac:dyDescent="0.3">
      <c r="A31" s="12" t="s">
        <v>68</v>
      </c>
      <c r="B31" s="12" t="s">
        <v>140</v>
      </c>
      <c r="C31" s="5" t="str">
        <f t="shared" si="0"/>
        <v>Milligan Creek-M-68</v>
      </c>
      <c r="D31" s="5">
        <v>31</v>
      </c>
      <c r="E31" s="71">
        <f t="shared" si="1"/>
        <v>20.470588235294116</v>
      </c>
      <c r="F31" s="72">
        <f t="shared" si="2"/>
        <v>10.294117647058824</v>
      </c>
      <c r="G31" s="73">
        <f t="shared" si="3"/>
        <v>6.882352941176471</v>
      </c>
      <c r="H31" s="9" t="s">
        <v>119</v>
      </c>
      <c r="I31" s="9" t="s">
        <v>119</v>
      </c>
      <c r="J31" s="9" t="s">
        <v>119</v>
      </c>
      <c r="K31" s="9" t="s">
        <v>119</v>
      </c>
      <c r="L31" s="9" t="s">
        <v>119</v>
      </c>
      <c r="M31" s="9">
        <v>19</v>
      </c>
      <c r="N31" s="9">
        <v>31</v>
      </c>
      <c r="O31" s="9">
        <v>22</v>
      </c>
      <c r="P31" s="9">
        <v>23</v>
      </c>
      <c r="Q31" s="9">
        <v>15</v>
      </c>
      <c r="R31" s="9">
        <v>15</v>
      </c>
      <c r="S31" s="9">
        <v>22</v>
      </c>
      <c r="T31" s="9" t="s">
        <v>119</v>
      </c>
      <c r="U31" s="9" t="s">
        <v>119</v>
      </c>
      <c r="V31" s="9">
        <v>22</v>
      </c>
      <c r="W31" s="9" t="s">
        <v>119</v>
      </c>
      <c r="X31" s="9" t="s">
        <v>119</v>
      </c>
      <c r="Y31" s="9">
        <v>21</v>
      </c>
      <c r="Z31" s="9">
        <v>20</v>
      </c>
      <c r="AA31" s="9">
        <v>20</v>
      </c>
      <c r="AB31" s="9" t="s">
        <v>119</v>
      </c>
      <c r="AC31" s="9" t="s">
        <v>119</v>
      </c>
      <c r="AD31" s="9">
        <v>19</v>
      </c>
      <c r="AE31" s="9">
        <v>22</v>
      </c>
      <c r="AF31" s="9">
        <v>17</v>
      </c>
      <c r="AG31" s="148">
        <v>19</v>
      </c>
      <c r="AH31" s="9"/>
      <c r="AI31" s="173">
        <v>21</v>
      </c>
      <c r="AJ31" s="173">
        <v>20</v>
      </c>
      <c r="AK31" s="173"/>
      <c r="AL31" s="173"/>
      <c r="AM31" s="156" t="s">
        <v>119</v>
      </c>
      <c r="AN31" s="156" t="s">
        <v>119</v>
      </c>
      <c r="AO31" s="156" t="s">
        <v>119</v>
      </c>
      <c r="AP31" s="156" t="s">
        <v>119</v>
      </c>
      <c r="AQ31" s="156" t="s">
        <v>119</v>
      </c>
      <c r="AR31" s="158">
        <v>11</v>
      </c>
      <c r="AS31" s="158">
        <v>12</v>
      </c>
      <c r="AT31" s="156">
        <v>13</v>
      </c>
      <c r="AU31" s="156">
        <v>11</v>
      </c>
      <c r="AV31" s="156">
        <v>6</v>
      </c>
      <c r="AW31" s="156">
        <v>6</v>
      </c>
      <c r="AX31" s="156">
        <v>11</v>
      </c>
      <c r="AY31" s="156" t="s">
        <v>119</v>
      </c>
      <c r="AZ31" s="156" t="s">
        <v>119</v>
      </c>
      <c r="BA31" s="156">
        <v>10</v>
      </c>
      <c r="BB31" s="156" t="s">
        <v>119</v>
      </c>
      <c r="BC31" s="156" t="s">
        <v>119</v>
      </c>
      <c r="BD31" s="156">
        <v>13</v>
      </c>
      <c r="BE31" s="156">
        <v>11</v>
      </c>
      <c r="BF31" s="156">
        <v>11</v>
      </c>
      <c r="BG31" s="156" t="s">
        <v>119</v>
      </c>
      <c r="BH31" s="156" t="s">
        <v>119</v>
      </c>
      <c r="BI31" s="156">
        <v>9</v>
      </c>
      <c r="BJ31" s="156">
        <v>11</v>
      </c>
      <c r="BK31" s="156">
        <v>10</v>
      </c>
      <c r="BL31" s="161">
        <v>10</v>
      </c>
      <c r="BM31" s="156"/>
      <c r="BN31" s="174">
        <v>12</v>
      </c>
      <c r="BO31" s="174">
        <v>8</v>
      </c>
      <c r="BR31" s="166" t="s">
        <v>119</v>
      </c>
      <c r="BS31" s="166" t="s">
        <v>119</v>
      </c>
      <c r="BT31" s="166" t="s">
        <v>119</v>
      </c>
      <c r="BU31" s="166" t="s">
        <v>119</v>
      </c>
      <c r="BV31" s="166" t="s">
        <v>119</v>
      </c>
      <c r="BW31" s="166">
        <v>7</v>
      </c>
      <c r="BX31" s="166">
        <v>6</v>
      </c>
      <c r="BY31" s="166">
        <v>5</v>
      </c>
      <c r="BZ31" s="166">
        <v>8</v>
      </c>
      <c r="CA31" s="166">
        <v>4</v>
      </c>
      <c r="CB31" s="166">
        <v>4</v>
      </c>
      <c r="CC31" s="166">
        <v>8</v>
      </c>
      <c r="CD31" s="166" t="s">
        <v>119</v>
      </c>
      <c r="CE31" s="166" t="s">
        <v>119</v>
      </c>
      <c r="CF31" s="166">
        <v>9</v>
      </c>
      <c r="CG31" s="166" t="s">
        <v>119</v>
      </c>
      <c r="CH31" s="166" t="s">
        <v>119</v>
      </c>
      <c r="CI31" s="166">
        <v>7</v>
      </c>
      <c r="CJ31" s="166">
        <v>7</v>
      </c>
      <c r="CK31" s="166">
        <v>9</v>
      </c>
      <c r="CL31" s="166" t="s">
        <v>119</v>
      </c>
      <c r="CM31" s="166" t="s">
        <v>119</v>
      </c>
      <c r="CN31" s="166">
        <v>5</v>
      </c>
      <c r="CO31" s="168">
        <v>9</v>
      </c>
      <c r="CP31" s="168">
        <v>6</v>
      </c>
      <c r="CQ31" s="169">
        <v>8</v>
      </c>
      <c r="CS31" s="177">
        <v>8</v>
      </c>
      <c r="CT31" s="177">
        <v>7</v>
      </c>
    </row>
    <row r="32" spans="1:100" x14ac:dyDescent="0.3">
      <c r="A32" s="12" t="s">
        <v>68</v>
      </c>
      <c r="B32" s="12" t="s">
        <v>141</v>
      </c>
      <c r="C32" s="5" t="str">
        <f t="shared" si="0"/>
        <v>Milligan Creek-Waveland Road</v>
      </c>
      <c r="D32" s="5">
        <v>32</v>
      </c>
      <c r="E32" s="71">
        <f t="shared" si="1"/>
        <v>19.111111111111111</v>
      </c>
      <c r="F32" s="72">
        <f t="shared" si="2"/>
        <v>9.6111111111111107</v>
      </c>
      <c r="G32" s="73">
        <f t="shared" si="3"/>
        <v>6.4444444444444446</v>
      </c>
      <c r="H32" s="9" t="s">
        <v>119</v>
      </c>
      <c r="I32" s="9" t="s">
        <v>119</v>
      </c>
      <c r="J32" s="9" t="s">
        <v>119</v>
      </c>
      <c r="K32" s="9" t="s">
        <v>119</v>
      </c>
      <c r="L32" s="9" t="s">
        <v>119</v>
      </c>
      <c r="M32" s="9">
        <v>9</v>
      </c>
      <c r="N32" s="9">
        <v>16</v>
      </c>
      <c r="O32" s="9">
        <v>17</v>
      </c>
      <c r="P32" s="9">
        <v>19</v>
      </c>
      <c r="Q32" s="9">
        <v>26</v>
      </c>
      <c r="R32" s="9" t="s">
        <v>119</v>
      </c>
      <c r="S32" s="9">
        <v>19</v>
      </c>
      <c r="T32" s="9" t="s">
        <v>119</v>
      </c>
      <c r="U32" s="9" t="s">
        <v>119</v>
      </c>
      <c r="V32" s="9">
        <v>20</v>
      </c>
      <c r="W32" s="9" t="s">
        <v>119</v>
      </c>
      <c r="X32" s="9">
        <v>26</v>
      </c>
      <c r="Y32" s="9">
        <v>24</v>
      </c>
      <c r="Z32" s="9">
        <v>20</v>
      </c>
      <c r="AA32" s="9">
        <v>20</v>
      </c>
      <c r="AB32" s="9" t="s">
        <v>119</v>
      </c>
      <c r="AC32" s="9" t="s">
        <v>119</v>
      </c>
      <c r="AD32" s="9">
        <v>16</v>
      </c>
      <c r="AE32" s="9">
        <v>20</v>
      </c>
      <c r="AF32" s="9">
        <v>17</v>
      </c>
      <c r="AG32" s="148">
        <v>21</v>
      </c>
      <c r="AH32" s="148">
        <v>21</v>
      </c>
      <c r="AI32" s="173">
        <v>11</v>
      </c>
      <c r="AJ32" s="173">
        <v>22</v>
      </c>
      <c r="AK32" s="173"/>
      <c r="AL32" s="173"/>
      <c r="AM32" s="156" t="s">
        <v>119</v>
      </c>
      <c r="AN32" s="156" t="s">
        <v>119</v>
      </c>
      <c r="AO32" s="156" t="s">
        <v>119</v>
      </c>
      <c r="AP32" s="156" t="s">
        <v>119</v>
      </c>
      <c r="AQ32" s="156" t="s">
        <v>119</v>
      </c>
      <c r="AR32" s="158">
        <v>5</v>
      </c>
      <c r="AS32" s="158">
        <v>7</v>
      </c>
      <c r="AT32" s="156">
        <v>8</v>
      </c>
      <c r="AU32" s="156">
        <v>11</v>
      </c>
      <c r="AV32" s="156">
        <v>11</v>
      </c>
      <c r="AW32" s="156" t="s">
        <v>119</v>
      </c>
      <c r="AX32" s="156">
        <v>13</v>
      </c>
      <c r="AY32" s="156" t="s">
        <v>119</v>
      </c>
      <c r="AZ32" s="156" t="s">
        <v>119</v>
      </c>
      <c r="BA32" s="156">
        <v>10</v>
      </c>
      <c r="BB32" s="156" t="s">
        <v>119</v>
      </c>
      <c r="BC32" s="156">
        <v>9</v>
      </c>
      <c r="BD32" s="156">
        <v>10</v>
      </c>
      <c r="BE32" s="156">
        <v>12</v>
      </c>
      <c r="BF32" s="156">
        <v>12</v>
      </c>
      <c r="BG32" s="156" t="s">
        <v>119</v>
      </c>
      <c r="BH32" s="156" t="s">
        <v>119</v>
      </c>
      <c r="BI32" s="156">
        <v>8</v>
      </c>
      <c r="BJ32" s="156">
        <v>12</v>
      </c>
      <c r="BK32" s="156">
        <v>8</v>
      </c>
      <c r="BL32" s="161">
        <v>10</v>
      </c>
      <c r="BM32" s="161">
        <v>10</v>
      </c>
      <c r="BN32" s="174">
        <v>8</v>
      </c>
      <c r="BO32" s="174">
        <v>9</v>
      </c>
      <c r="BR32" s="166" t="s">
        <v>119</v>
      </c>
      <c r="BS32" s="166" t="s">
        <v>119</v>
      </c>
      <c r="BT32" s="166" t="s">
        <v>119</v>
      </c>
      <c r="BU32" s="166" t="s">
        <v>119</v>
      </c>
      <c r="BV32" s="166" t="s">
        <v>119</v>
      </c>
      <c r="BW32" s="166">
        <v>4</v>
      </c>
      <c r="BX32" s="166">
        <v>3</v>
      </c>
      <c r="BY32" s="166">
        <v>5</v>
      </c>
      <c r="BZ32" s="166">
        <v>7</v>
      </c>
      <c r="CA32" s="166">
        <v>8</v>
      </c>
      <c r="CB32" s="166" t="s">
        <v>119</v>
      </c>
      <c r="CC32" s="166">
        <v>8</v>
      </c>
      <c r="CD32" s="166" t="s">
        <v>119</v>
      </c>
      <c r="CE32" s="166" t="s">
        <v>119</v>
      </c>
      <c r="CF32" s="166">
        <v>9</v>
      </c>
      <c r="CG32" s="166" t="s">
        <v>119</v>
      </c>
      <c r="CH32" s="166">
        <v>5</v>
      </c>
      <c r="CI32" s="166">
        <v>5</v>
      </c>
      <c r="CJ32" s="166">
        <v>6</v>
      </c>
      <c r="CK32" s="166">
        <v>10</v>
      </c>
      <c r="CL32" s="166" t="s">
        <v>119</v>
      </c>
      <c r="CM32" s="166" t="s">
        <v>119</v>
      </c>
      <c r="CN32" s="166">
        <v>6</v>
      </c>
      <c r="CO32" s="168">
        <v>7</v>
      </c>
      <c r="CP32" s="168">
        <v>6</v>
      </c>
      <c r="CQ32" s="169">
        <v>7</v>
      </c>
      <c r="CR32" s="169">
        <v>8</v>
      </c>
      <c r="CS32" s="177">
        <v>5</v>
      </c>
      <c r="CT32" s="177">
        <v>7</v>
      </c>
    </row>
    <row r="33" spans="1:100" x14ac:dyDescent="0.3">
      <c r="A33" s="12" t="s">
        <v>142</v>
      </c>
      <c r="B33" s="12" t="s">
        <v>144</v>
      </c>
      <c r="C33" s="5" t="str">
        <f t="shared" si="0"/>
        <v>Minnehaha Creek-Pickerel Lake Road</v>
      </c>
      <c r="D33" s="5">
        <v>33</v>
      </c>
      <c r="E33" s="71">
        <f t="shared" si="1"/>
        <v>13</v>
      </c>
      <c r="F33" s="72">
        <f t="shared" si="2"/>
        <v>7.8</v>
      </c>
      <c r="G33" s="73">
        <f t="shared" si="3"/>
        <v>3.6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 t="s">
        <v>119</v>
      </c>
      <c r="AD33" s="9" t="s">
        <v>119</v>
      </c>
      <c r="AE33" s="9">
        <v>16</v>
      </c>
      <c r="AF33" s="9">
        <v>17</v>
      </c>
      <c r="AG33" s="148">
        <v>12</v>
      </c>
      <c r="AH33" s="9"/>
      <c r="AI33" s="173">
        <v>7</v>
      </c>
      <c r="AJ33" s="173">
        <v>13</v>
      </c>
      <c r="AK33" s="173"/>
      <c r="AL33" s="173"/>
      <c r="AM33" s="156"/>
      <c r="AN33" s="156"/>
      <c r="AO33" s="156"/>
      <c r="AP33" s="156"/>
      <c r="AQ33" s="156"/>
      <c r="AR33" s="158"/>
      <c r="AS33" s="158"/>
      <c r="AT33" s="156"/>
      <c r="AU33" s="156"/>
      <c r="AV33" s="156"/>
      <c r="AW33" s="156"/>
      <c r="AX33" s="156"/>
      <c r="AY33" s="156"/>
      <c r="AZ33" s="156"/>
      <c r="BA33" s="156"/>
      <c r="BB33" s="156"/>
      <c r="BC33" s="156"/>
      <c r="BD33" s="156"/>
      <c r="BE33" s="156"/>
      <c r="BF33" s="156"/>
      <c r="BG33" s="156"/>
      <c r="BH33" s="156" t="s">
        <v>119</v>
      </c>
      <c r="BI33" s="156" t="s">
        <v>119</v>
      </c>
      <c r="BJ33" s="156">
        <v>10</v>
      </c>
      <c r="BK33" s="156">
        <v>10</v>
      </c>
      <c r="BL33" s="161">
        <v>7</v>
      </c>
      <c r="BM33" s="156"/>
      <c r="BN33" s="174">
        <v>2</v>
      </c>
      <c r="BO33" s="174">
        <v>10</v>
      </c>
      <c r="BR33" s="166"/>
      <c r="BS33" s="166"/>
      <c r="BT33" s="166"/>
      <c r="BU33" s="166"/>
      <c r="BV33" s="166"/>
      <c r="BW33" s="166"/>
      <c r="BX33" s="166"/>
      <c r="BY33" s="166"/>
      <c r="BZ33" s="166"/>
      <c r="CA33" s="166"/>
      <c r="CB33" s="166"/>
      <c r="CC33" s="166"/>
      <c r="CD33" s="166"/>
      <c r="CE33" s="166"/>
      <c r="CF33" s="166"/>
      <c r="CG33" s="166"/>
      <c r="CH33" s="166"/>
      <c r="CI33" s="166"/>
      <c r="CJ33" s="166"/>
      <c r="CK33" s="166"/>
      <c r="CL33" s="166"/>
      <c r="CM33" s="166" t="s">
        <v>119</v>
      </c>
      <c r="CN33" s="166" t="s">
        <v>119</v>
      </c>
      <c r="CO33" s="168">
        <v>5</v>
      </c>
      <c r="CP33" s="168">
        <v>4</v>
      </c>
      <c r="CQ33" s="169">
        <v>4</v>
      </c>
      <c r="CS33" s="177">
        <v>1</v>
      </c>
      <c r="CT33" s="177">
        <v>4</v>
      </c>
    </row>
    <row r="34" spans="1:100" ht="15.75" customHeight="1" x14ac:dyDescent="0.3">
      <c r="A34" s="12" t="s">
        <v>142</v>
      </c>
      <c r="B34" s="12" t="s">
        <v>143</v>
      </c>
      <c r="C34" s="5" t="str">
        <f t="shared" ref="C34:C65" si="4">CONCATENATE(A34,"-",B34)</f>
        <v>Minnehaha Creek-Maxwell Road</v>
      </c>
      <c r="D34" s="5">
        <v>34</v>
      </c>
      <c r="E34" s="71">
        <f t="shared" ref="E34:E57" si="5">AVERAGE(H34:AL34)</f>
        <v>14.333333333333334</v>
      </c>
      <c r="F34" s="72">
        <f t="shared" ref="F34:F57" si="6">AVERAGE(AM34:BQ34)</f>
        <v>8.1666666666666661</v>
      </c>
      <c r="G34" s="73">
        <f t="shared" ref="G34:G57" si="7">AVERAGE(BR34:CV34)</f>
        <v>4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 t="s">
        <v>119</v>
      </c>
      <c r="AD34" s="9" t="s">
        <v>119</v>
      </c>
      <c r="AE34" s="9">
        <v>14</v>
      </c>
      <c r="AF34" s="9">
        <v>16</v>
      </c>
      <c r="AG34" s="148">
        <v>22</v>
      </c>
      <c r="AH34" s="148">
        <v>13</v>
      </c>
      <c r="AI34" s="173">
        <v>10</v>
      </c>
      <c r="AJ34" s="173">
        <v>11</v>
      </c>
      <c r="AK34" s="173"/>
      <c r="AL34" s="173"/>
      <c r="AM34" s="156"/>
      <c r="AN34" s="156"/>
      <c r="AO34" s="156"/>
      <c r="AP34" s="156"/>
      <c r="AQ34" s="156"/>
      <c r="AR34" s="158"/>
      <c r="AS34" s="158"/>
      <c r="AT34" s="156"/>
      <c r="AU34" s="156"/>
      <c r="AV34" s="156"/>
      <c r="AW34" s="156"/>
      <c r="AX34" s="156"/>
      <c r="AY34" s="156"/>
      <c r="AZ34" s="156"/>
      <c r="BA34" s="156"/>
      <c r="BB34" s="156"/>
      <c r="BC34" s="156"/>
      <c r="BD34" s="156"/>
      <c r="BE34" s="156"/>
      <c r="BF34" s="156"/>
      <c r="BG34" s="156"/>
      <c r="BH34" s="156" t="s">
        <v>119</v>
      </c>
      <c r="BI34" s="156" t="s">
        <v>119</v>
      </c>
      <c r="BJ34" s="156">
        <v>9</v>
      </c>
      <c r="BK34" s="156">
        <v>9</v>
      </c>
      <c r="BL34" s="161">
        <v>13</v>
      </c>
      <c r="BM34" s="161">
        <v>6</v>
      </c>
      <c r="BN34" s="174">
        <v>7</v>
      </c>
      <c r="BO34" s="174">
        <v>5</v>
      </c>
      <c r="BR34" s="166"/>
      <c r="BS34" s="166"/>
      <c r="BT34" s="166"/>
      <c r="BU34" s="166"/>
      <c r="BV34" s="166"/>
      <c r="BW34" s="166"/>
      <c r="BX34" s="166"/>
      <c r="BY34" s="166"/>
      <c r="BZ34" s="166"/>
      <c r="CA34" s="166"/>
      <c r="CB34" s="166"/>
      <c r="CC34" s="166"/>
      <c r="CD34" s="166"/>
      <c r="CE34" s="166"/>
      <c r="CF34" s="166"/>
      <c r="CG34" s="166"/>
      <c r="CH34" s="166"/>
      <c r="CI34" s="166"/>
      <c r="CJ34" s="166"/>
      <c r="CK34" s="166"/>
      <c r="CL34" s="166"/>
      <c r="CM34" s="166" t="s">
        <v>119</v>
      </c>
      <c r="CN34" s="166" t="s">
        <v>119</v>
      </c>
      <c r="CO34" s="168">
        <v>3</v>
      </c>
      <c r="CP34" s="168">
        <v>5</v>
      </c>
      <c r="CQ34" s="169">
        <v>7</v>
      </c>
      <c r="CR34" s="169">
        <v>3</v>
      </c>
      <c r="CS34" s="177">
        <v>4</v>
      </c>
      <c r="CT34" s="177">
        <v>2</v>
      </c>
    </row>
    <row r="35" spans="1:100" s="152" customFormat="1" x14ac:dyDescent="0.3">
      <c r="A35" s="12" t="s">
        <v>69</v>
      </c>
      <c r="B35" s="12" t="s">
        <v>74</v>
      </c>
      <c r="C35" s="5" t="str">
        <f t="shared" si="4"/>
        <v>Mullett Creek-Indian Trail</v>
      </c>
      <c r="D35" s="5">
        <v>35</v>
      </c>
      <c r="E35" s="71">
        <f t="shared" si="5"/>
        <v>15.75</v>
      </c>
      <c r="F35" s="72">
        <f t="shared" si="6"/>
        <v>7.625</v>
      </c>
      <c r="G35" s="73">
        <f t="shared" si="7"/>
        <v>3.75</v>
      </c>
      <c r="H35" s="9" t="s">
        <v>119</v>
      </c>
      <c r="I35" s="9" t="s">
        <v>119</v>
      </c>
      <c r="J35" s="9" t="s">
        <v>119</v>
      </c>
      <c r="K35" s="9" t="s">
        <v>119</v>
      </c>
      <c r="L35" s="9" t="s">
        <v>119</v>
      </c>
      <c r="M35" s="9" t="s">
        <v>119</v>
      </c>
      <c r="N35" s="9" t="s">
        <v>119</v>
      </c>
      <c r="O35" s="9" t="s">
        <v>119</v>
      </c>
      <c r="P35" s="9" t="s">
        <v>119</v>
      </c>
      <c r="Q35" s="9" t="s">
        <v>119</v>
      </c>
      <c r="R35" s="9" t="s">
        <v>119</v>
      </c>
      <c r="S35" s="9" t="s">
        <v>119</v>
      </c>
      <c r="T35" s="9" t="s">
        <v>119</v>
      </c>
      <c r="U35" s="9" t="s">
        <v>119</v>
      </c>
      <c r="V35" s="9">
        <v>18</v>
      </c>
      <c r="W35" s="9">
        <v>17</v>
      </c>
      <c r="X35" s="9">
        <v>14</v>
      </c>
      <c r="Y35" s="9">
        <v>15</v>
      </c>
      <c r="Z35" s="9">
        <v>16</v>
      </c>
      <c r="AA35" s="9">
        <v>17</v>
      </c>
      <c r="AB35" s="9">
        <v>17</v>
      </c>
      <c r="AC35" s="9" t="s">
        <v>119</v>
      </c>
      <c r="AD35" s="9" t="s">
        <v>119</v>
      </c>
      <c r="AE35" s="9" t="s">
        <v>119</v>
      </c>
      <c r="AF35" s="9" t="s">
        <v>119</v>
      </c>
      <c r="AG35" s="9"/>
      <c r="AH35" s="9"/>
      <c r="AI35" s="9"/>
      <c r="AJ35" s="173">
        <v>12</v>
      </c>
      <c r="AK35" s="173"/>
      <c r="AL35" s="173"/>
      <c r="AM35" s="156" t="s">
        <v>119</v>
      </c>
      <c r="AN35" s="156" t="s">
        <v>119</v>
      </c>
      <c r="AO35" s="156" t="s">
        <v>119</v>
      </c>
      <c r="AP35" s="156" t="s">
        <v>119</v>
      </c>
      <c r="AQ35" s="156" t="s">
        <v>119</v>
      </c>
      <c r="AR35" s="158" t="s">
        <v>119</v>
      </c>
      <c r="AS35" s="158" t="s">
        <v>119</v>
      </c>
      <c r="AT35" s="156" t="s">
        <v>119</v>
      </c>
      <c r="AU35" s="156" t="s">
        <v>119</v>
      </c>
      <c r="AV35" s="156" t="s">
        <v>119</v>
      </c>
      <c r="AW35" s="156" t="s">
        <v>119</v>
      </c>
      <c r="AX35" s="156" t="s">
        <v>119</v>
      </c>
      <c r="AY35" s="156" t="s">
        <v>119</v>
      </c>
      <c r="AZ35" s="156" t="s">
        <v>119</v>
      </c>
      <c r="BA35" s="156">
        <v>8</v>
      </c>
      <c r="BB35" s="156">
        <v>8</v>
      </c>
      <c r="BC35" s="156">
        <v>6</v>
      </c>
      <c r="BD35" s="156">
        <v>10</v>
      </c>
      <c r="BE35" s="156">
        <v>8</v>
      </c>
      <c r="BF35" s="156">
        <v>9</v>
      </c>
      <c r="BG35" s="156">
        <v>6</v>
      </c>
      <c r="BH35" s="156" t="s">
        <v>119</v>
      </c>
      <c r="BI35" s="156" t="s">
        <v>119</v>
      </c>
      <c r="BJ35" s="156" t="s">
        <v>119</v>
      </c>
      <c r="BK35" s="156" t="s">
        <v>119</v>
      </c>
      <c r="BL35" s="156"/>
      <c r="BM35" s="156"/>
      <c r="BN35" s="156"/>
      <c r="BO35" s="174">
        <v>6</v>
      </c>
      <c r="BP35" s="175"/>
      <c r="BQ35" s="175"/>
      <c r="BR35" s="166" t="s">
        <v>119</v>
      </c>
      <c r="BS35" s="166" t="s">
        <v>119</v>
      </c>
      <c r="BT35" s="166" t="s">
        <v>119</v>
      </c>
      <c r="BU35" s="166" t="s">
        <v>119</v>
      </c>
      <c r="BV35" s="166" t="s">
        <v>119</v>
      </c>
      <c r="BW35" s="166" t="s">
        <v>119</v>
      </c>
      <c r="BX35" s="166" t="s">
        <v>119</v>
      </c>
      <c r="BY35" s="166" t="s">
        <v>119</v>
      </c>
      <c r="BZ35" s="166" t="s">
        <v>119</v>
      </c>
      <c r="CA35" s="166" t="s">
        <v>119</v>
      </c>
      <c r="CB35" s="166" t="s">
        <v>119</v>
      </c>
      <c r="CC35" s="166" t="s">
        <v>119</v>
      </c>
      <c r="CD35" s="166" t="s">
        <v>119</v>
      </c>
      <c r="CE35" s="166" t="s">
        <v>119</v>
      </c>
      <c r="CF35" s="166">
        <v>5</v>
      </c>
      <c r="CG35" s="166">
        <v>3</v>
      </c>
      <c r="CH35" s="166">
        <v>4</v>
      </c>
      <c r="CI35" s="166">
        <v>4</v>
      </c>
      <c r="CJ35" s="166">
        <v>4</v>
      </c>
      <c r="CK35" s="166">
        <v>5</v>
      </c>
      <c r="CL35" s="166">
        <v>3</v>
      </c>
      <c r="CM35" s="166" t="s">
        <v>119</v>
      </c>
      <c r="CN35" s="166" t="s">
        <v>119</v>
      </c>
      <c r="CO35" s="168" t="s">
        <v>119</v>
      </c>
      <c r="CP35" s="168" t="s">
        <v>119</v>
      </c>
      <c r="CQ35" s="168"/>
      <c r="CR35" s="168"/>
      <c r="CS35" s="176"/>
      <c r="CT35" s="177">
        <v>2</v>
      </c>
      <c r="CU35" s="176"/>
      <c r="CV35" s="176"/>
    </row>
    <row r="36" spans="1:100" s="152" customFormat="1" x14ac:dyDescent="0.3">
      <c r="A36" s="12" t="s">
        <v>69</v>
      </c>
      <c r="B36" s="12" t="s">
        <v>228</v>
      </c>
      <c r="C36" s="5" t="str">
        <f t="shared" si="4"/>
        <v>Mullett Creek-Crump Road</v>
      </c>
      <c r="D36" s="5">
        <v>36</v>
      </c>
      <c r="E36" s="71">
        <f t="shared" si="5"/>
        <v>20.05</v>
      </c>
      <c r="F36" s="72">
        <f t="shared" si="6"/>
        <v>9.9</v>
      </c>
      <c r="G36" s="73">
        <f t="shared" si="7"/>
        <v>5.15</v>
      </c>
      <c r="H36" s="9">
        <v>17</v>
      </c>
      <c r="I36" s="9">
        <v>21</v>
      </c>
      <c r="J36" s="9">
        <v>25</v>
      </c>
      <c r="K36" s="9">
        <v>14</v>
      </c>
      <c r="L36" s="9">
        <v>19</v>
      </c>
      <c r="M36" s="9">
        <v>17</v>
      </c>
      <c r="N36" s="9">
        <v>26</v>
      </c>
      <c r="O36" s="9">
        <v>19</v>
      </c>
      <c r="P36" s="9">
        <v>17</v>
      </c>
      <c r="Q36" s="9">
        <v>24</v>
      </c>
      <c r="R36" s="9">
        <v>17</v>
      </c>
      <c r="S36" s="9">
        <v>14</v>
      </c>
      <c r="T36" s="9">
        <v>23</v>
      </c>
      <c r="U36" s="9">
        <v>24</v>
      </c>
      <c r="V36" s="9" t="s">
        <v>119</v>
      </c>
      <c r="W36" s="9" t="s">
        <v>119</v>
      </c>
      <c r="X36" s="9" t="s">
        <v>119</v>
      </c>
      <c r="Y36" s="9" t="s">
        <v>119</v>
      </c>
      <c r="Z36" s="9" t="s">
        <v>119</v>
      </c>
      <c r="AA36" s="9" t="s">
        <v>119</v>
      </c>
      <c r="AB36" s="9" t="s">
        <v>119</v>
      </c>
      <c r="AC36" s="9">
        <v>22</v>
      </c>
      <c r="AD36" s="9">
        <v>29</v>
      </c>
      <c r="AE36" s="9">
        <v>20</v>
      </c>
      <c r="AF36" s="9">
        <v>18</v>
      </c>
      <c r="AG36" s="9"/>
      <c r="AH36" s="9"/>
      <c r="AI36" s="173">
        <v>14</v>
      </c>
      <c r="AJ36" s="173">
        <v>21</v>
      </c>
      <c r="AK36" s="173"/>
      <c r="AL36" s="173"/>
      <c r="AM36" s="156">
        <v>13</v>
      </c>
      <c r="AN36" s="156">
        <v>11</v>
      </c>
      <c r="AO36" s="156">
        <v>12</v>
      </c>
      <c r="AP36" s="156">
        <v>4</v>
      </c>
      <c r="AQ36" s="156">
        <v>10</v>
      </c>
      <c r="AR36" s="158">
        <v>10</v>
      </c>
      <c r="AS36" s="158">
        <v>12</v>
      </c>
      <c r="AT36" s="156">
        <v>10</v>
      </c>
      <c r="AU36" s="156">
        <v>8</v>
      </c>
      <c r="AV36" s="156">
        <v>11</v>
      </c>
      <c r="AW36" s="156">
        <v>7</v>
      </c>
      <c r="AX36" s="156">
        <v>6</v>
      </c>
      <c r="AY36" s="156">
        <v>12</v>
      </c>
      <c r="AZ36" s="156">
        <v>12</v>
      </c>
      <c r="BA36" s="156" t="s">
        <v>119</v>
      </c>
      <c r="BB36" s="156" t="s">
        <v>119</v>
      </c>
      <c r="BC36" s="156" t="s">
        <v>119</v>
      </c>
      <c r="BD36" s="156" t="s">
        <v>119</v>
      </c>
      <c r="BE36" s="156" t="s">
        <v>119</v>
      </c>
      <c r="BF36" s="156" t="s">
        <v>119</v>
      </c>
      <c r="BG36" s="156" t="s">
        <v>119</v>
      </c>
      <c r="BH36" s="156">
        <v>10</v>
      </c>
      <c r="BI36" s="156">
        <v>12</v>
      </c>
      <c r="BJ36" s="156">
        <v>11</v>
      </c>
      <c r="BK36" s="156">
        <v>10</v>
      </c>
      <c r="BL36" s="156"/>
      <c r="BM36" s="156"/>
      <c r="BN36" s="174">
        <v>12</v>
      </c>
      <c r="BO36" s="174">
        <v>5</v>
      </c>
      <c r="BP36" s="175"/>
      <c r="BQ36" s="175"/>
      <c r="BR36" s="166">
        <v>7</v>
      </c>
      <c r="BS36" s="166">
        <v>5</v>
      </c>
      <c r="BT36" s="166">
        <v>5</v>
      </c>
      <c r="BU36" s="166">
        <v>3</v>
      </c>
      <c r="BV36" s="166">
        <v>4</v>
      </c>
      <c r="BW36" s="166">
        <v>5</v>
      </c>
      <c r="BX36" s="166">
        <v>8</v>
      </c>
      <c r="BY36" s="166">
        <v>4</v>
      </c>
      <c r="BZ36" s="166">
        <v>4</v>
      </c>
      <c r="CA36" s="166">
        <v>5</v>
      </c>
      <c r="CB36" s="166">
        <v>4</v>
      </c>
      <c r="CC36" s="166">
        <v>6</v>
      </c>
      <c r="CD36" s="166">
        <v>6</v>
      </c>
      <c r="CE36" s="166">
        <v>5</v>
      </c>
      <c r="CF36" s="166" t="s">
        <v>119</v>
      </c>
      <c r="CG36" s="166" t="s">
        <v>119</v>
      </c>
      <c r="CH36" s="166" t="s">
        <v>119</v>
      </c>
      <c r="CI36" s="166" t="s">
        <v>119</v>
      </c>
      <c r="CJ36" s="166" t="s">
        <v>119</v>
      </c>
      <c r="CK36" s="166" t="s">
        <v>119</v>
      </c>
      <c r="CL36" s="166" t="s">
        <v>119</v>
      </c>
      <c r="CM36" s="166">
        <v>5</v>
      </c>
      <c r="CN36" s="166">
        <v>5</v>
      </c>
      <c r="CO36" s="168">
        <v>6</v>
      </c>
      <c r="CP36" s="168">
        <v>5</v>
      </c>
      <c r="CQ36" s="168"/>
      <c r="CR36" s="168"/>
      <c r="CS36" s="177">
        <v>6</v>
      </c>
      <c r="CT36" s="177">
        <v>5</v>
      </c>
      <c r="CU36" s="176"/>
      <c r="CV36" s="176"/>
    </row>
    <row r="37" spans="1:100" s="152" customFormat="1" x14ac:dyDescent="0.3">
      <c r="A37" s="12" t="s">
        <v>69</v>
      </c>
      <c r="B37" s="12" t="s">
        <v>145</v>
      </c>
      <c r="C37" s="5" t="str">
        <f t="shared" si="4"/>
        <v>Mullett Creek-Straits Highway</v>
      </c>
      <c r="D37" s="5">
        <v>37</v>
      </c>
      <c r="E37" s="71">
        <f t="shared" si="5"/>
        <v>21.1875</v>
      </c>
      <c r="F37" s="72">
        <f t="shared" si="6"/>
        <v>5</v>
      </c>
      <c r="G37" s="73">
        <f t="shared" si="7"/>
        <v>1.5</v>
      </c>
      <c r="H37" s="9">
        <v>21</v>
      </c>
      <c r="I37" s="9">
        <v>14</v>
      </c>
      <c r="J37" s="9">
        <v>20</v>
      </c>
      <c r="K37" s="9">
        <v>23</v>
      </c>
      <c r="L37" s="9">
        <v>22</v>
      </c>
      <c r="M37" s="9">
        <v>26</v>
      </c>
      <c r="N37" s="9">
        <v>23</v>
      </c>
      <c r="O37" s="9">
        <v>35</v>
      </c>
      <c r="P37" s="9">
        <v>15</v>
      </c>
      <c r="Q37" s="9">
        <v>17</v>
      </c>
      <c r="R37" s="9">
        <v>21</v>
      </c>
      <c r="S37" s="9">
        <v>21</v>
      </c>
      <c r="T37" s="9">
        <v>28</v>
      </c>
      <c r="U37" s="9">
        <v>21</v>
      </c>
      <c r="V37" s="9" t="s">
        <v>119</v>
      </c>
      <c r="W37" s="9" t="s">
        <v>119</v>
      </c>
      <c r="X37" s="9" t="s">
        <v>119</v>
      </c>
      <c r="Y37" s="9" t="s">
        <v>119</v>
      </c>
      <c r="Z37" s="9" t="s">
        <v>119</v>
      </c>
      <c r="AA37" s="9" t="s">
        <v>119</v>
      </c>
      <c r="AB37" s="9" t="s">
        <v>119</v>
      </c>
      <c r="AC37" s="9" t="s">
        <v>119</v>
      </c>
      <c r="AD37" s="9" t="s">
        <v>119</v>
      </c>
      <c r="AE37" s="9" t="s">
        <v>119</v>
      </c>
      <c r="AF37" s="9" t="s">
        <v>119</v>
      </c>
      <c r="AG37" s="9"/>
      <c r="AH37" s="9"/>
      <c r="AI37" s="173">
        <v>12</v>
      </c>
      <c r="AJ37" s="173">
        <v>20</v>
      </c>
      <c r="AK37" s="173"/>
      <c r="AL37" s="173"/>
      <c r="AM37" s="156">
        <v>7</v>
      </c>
      <c r="AN37" s="156">
        <v>3</v>
      </c>
      <c r="AO37" s="156">
        <v>5</v>
      </c>
      <c r="AP37" s="156">
        <v>6</v>
      </c>
      <c r="AQ37" s="156">
        <v>4</v>
      </c>
      <c r="AR37" s="158">
        <v>8</v>
      </c>
      <c r="AS37" s="158">
        <v>6</v>
      </c>
      <c r="AT37" s="156">
        <v>9</v>
      </c>
      <c r="AU37" s="156">
        <v>6</v>
      </c>
      <c r="AV37" s="156">
        <v>4</v>
      </c>
      <c r="AW37" s="156">
        <v>4</v>
      </c>
      <c r="AX37" s="156">
        <v>3</v>
      </c>
      <c r="AY37" s="156">
        <v>5</v>
      </c>
      <c r="AZ37" s="156">
        <v>4</v>
      </c>
      <c r="BA37" s="156" t="s">
        <v>119</v>
      </c>
      <c r="BB37" s="156" t="s">
        <v>119</v>
      </c>
      <c r="BC37" s="156" t="s">
        <v>119</v>
      </c>
      <c r="BD37" s="156" t="s">
        <v>119</v>
      </c>
      <c r="BE37" s="156" t="s">
        <v>119</v>
      </c>
      <c r="BF37" s="156" t="s">
        <v>119</v>
      </c>
      <c r="BG37" s="156" t="s">
        <v>119</v>
      </c>
      <c r="BH37" s="156" t="s">
        <v>119</v>
      </c>
      <c r="BI37" s="156" t="s">
        <v>119</v>
      </c>
      <c r="BJ37" s="156" t="s">
        <v>119</v>
      </c>
      <c r="BK37" s="156" t="s">
        <v>119</v>
      </c>
      <c r="BL37" s="156"/>
      <c r="BM37" s="156"/>
      <c r="BN37" s="174">
        <v>4</v>
      </c>
      <c r="BO37" s="174">
        <v>2</v>
      </c>
      <c r="BP37" s="175"/>
      <c r="BQ37" s="175"/>
      <c r="BR37" s="166">
        <v>0</v>
      </c>
      <c r="BS37" s="166">
        <v>0</v>
      </c>
      <c r="BT37" s="166">
        <v>0</v>
      </c>
      <c r="BU37" s="166">
        <v>1</v>
      </c>
      <c r="BV37" s="166">
        <v>0</v>
      </c>
      <c r="BW37" s="166">
        <v>2</v>
      </c>
      <c r="BX37" s="166">
        <v>1</v>
      </c>
      <c r="BY37" s="166">
        <v>3</v>
      </c>
      <c r="BZ37" s="166">
        <v>1</v>
      </c>
      <c r="CA37" s="166">
        <v>1</v>
      </c>
      <c r="CB37" s="166">
        <v>0</v>
      </c>
      <c r="CC37" s="166">
        <v>0</v>
      </c>
      <c r="CD37" s="166">
        <v>2</v>
      </c>
      <c r="CE37" s="166">
        <v>0</v>
      </c>
      <c r="CF37" s="166" t="s">
        <v>119</v>
      </c>
      <c r="CG37" s="166" t="s">
        <v>119</v>
      </c>
      <c r="CH37" s="166" t="s">
        <v>119</v>
      </c>
      <c r="CI37" s="166" t="s">
        <v>119</v>
      </c>
      <c r="CJ37" s="166" t="s">
        <v>119</v>
      </c>
      <c r="CK37" s="166" t="s">
        <v>119</v>
      </c>
      <c r="CL37" s="166" t="s">
        <v>119</v>
      </c>
      <c r="CM37" s="166" t="s">
        <v>119</v>
      </c>
      <c r="CN37" s="166" t="s">
        <v>119</v>
      </c>
      <c r="CO37" s="168">
        <v>1</v>
      </c>
      <c r="CP37" s="168">
        <v>3</v>
      </c>
      <c r="CQ37" s="168">
        <v>7</v>
      </c>
      <c r="CR37" s="168">
        <v>5</v>
      </c>
      <c r="CS37" s="177">
        <v>2</v>
      </c>
      <c r="CT37" s="177">
        <v>1</v>
      </c>
      <c r="CU37" s="176"/>
      <c r="CV37" s="176"/>
    </row>
    <row r="38" spans="1:100" s="152" customFormat="1" x14ac:dyDescent="0.3">
      <c r="A38" s="12" t="s">
        <v>69</v>
      </c>
      <c r="B38" s="12" t="s">
        <v>243</v>
      </c>
      <c r="C38" s="5" t="str">
        <f t="shared" si="4"/>
        <v>Mullett Creek-S. Extension Road</v>
      </c>
      <c r="D38" s="5">
        <v>38</v>
      </c>
      <c r="E38" s="71">
        <f t="shared" si="5"/>
        <v>22.142857142857142</v>
      </c>
      <c r="F38" s="72">
        <f t="shared" si="6"/>
        <v>9.7142857142857135</v>
      </c>
      <c r="G38" s="73">
        <f t="shared" si="7"/>
        <v>5.4285714285714288</v>
      </c>
      <c r="H38" s="9" t="s">
        <v>119</v>
      </c>
      <c r="I38" s="9" t="s">
        <v>119</v>
      </c>
      <c r="J38" s="9" t="s">
        <v>119</v>
      </c>
      <c r="K38" s="9" t="s">
        <v>119</v>
      </c>
      <c r="L38" s="9" t="s">
        <v>119</v>
      </c>
      <c r="M38" s="9" t="s">
        <v>119</v>
      </c>
      <c r="N38" s="9" t="s">
        <v>119</v>
      </c>
      <c r="O38" s="9" t="s">
        <v>119</v>
      </c>
      <c r="P38" s="9" t="s">
        <v>119</v>
      </c>
      <c r="Q38" s="9" t="s">
        <v>119</v>
      </c>
      <c r="R38" s="9" t="s">
        <v>119</v>
      </c>
      <c r="S38" s="9" t="s">
        <v>119</v>
      </c>
      <c r="T38" s="9" t="s">
        <v>119</v>
      </c>
      <c r="U38" s="9" t="s">
        <v>119</v>
      </c>
      <c r="V38" s="9">
        <v>24</v>
      </c>
      <c r="W38" s="9">
        <v>22</v>
      </c>
      <c r="X38" s="9">
        <v>20</v>
      </c>
      <c r="Y38" s="9">
        <v>20</v>
      </c>
      <c r="Z38" s="9">
        <v>19</v>
      </c>
      <c r="AA38" s="9">
        <v>24</v>
      </c>
      <c r="AB38" s="9">
        <v>26</v>
      </c>
      <c r="AC38" s="9" t="s">
        <v>119</v>
      </c>
      <c r="AD38" s="9" t="s">
        <v>119</v>
      </c>
      <c r="AE38" s="9" t="s">
        <v>119</v>
      </c>
      <c r="AF38" s="9" t="s">
        <v>119</v>
      </c>
      <c r="AG38" s="9"/>
      <c r="AH38" s="9"/>
      <c r="AI38" s="173"/>
      <c r="AJ38" s="173"/>
      <c r="AK38" s="173"/>
      <c r="AL38" s="173"/>
      <c r="AM38" s="156" t="s">
        <v>119</v>
      </c>
      <c r="AN38" s="156" t="s">
        <v>119</v>
      </c>
      <c r="AO38" s="156" t="s">
        <v>119</v>
      </c>
      <c r="AP38" s="156" t="s">
        <v>119</v>
      </c>
      <c r="AQ38" s="156" t="s">
        <v>119</v>
      </c>
      <c r="AR38" s="158" t="s">
        <v>119</v>
      </c>
      <c r="AS38" s="158" t="s">
        <v>119</v>
      </c>
      <c r="AT38" s="156" t="s">
        <v>119</v>
      </c>
      <c r="AU38" s="156" t="s">
        <v>119</v>
      </c>
      <c r="AV38" s="156" t="s">
        <v>119</v>
      </c>
      <c r="AW38" s="156" t="s">
        <v>119</v>
      </c>
      <c r="AX38" s="156" t="s">
        <v>119</v>
      </c>
      <c r="AY38" s="156" t="s">
        <v>119</v>
      </c>
      <c r="AZ38" s="156" t="s">
        <v>119</v>
      </c>
      <c r="BA38" s="156">
        <v>10</v>
      </c>
      <c r="BB38" s="156">
        <v>12</v>
      </c>
      <c r="BC38" s="156">
        <v>7</v>
      </c>
      <c r="BD38" s="156">
        <v>11</v>
      </c>
      <c r="BE38" s="156">
        <v>7</v>
      </c>
      <c r="BF38" s="156">
        <v>11</v>
      </c>
      <c r="BG38" s="156">
        <v>10</v>
      </c>
      <c r="BH38" s="156" t="s">
        <v>119</v>
      </c>
      <c r="BI38" s="156" t="s">
        <v>119</v>
      </c>
      <c r="BJ38" s="156" t="s">
        <v>119</v>
      </c>
      <c r="BK38" s="156" t="s">
        <v>119</v>
      </c>
      <c r="BL38" s="156"/>
      <c r="BM38" s="156"/>
      <c r="BN38" s="174"/>
      <c r="BO38" s="174"/>
      <c r="BP38" s="175"/>
      <c r="BQ38" s="175"/>
      <c r="BR38" s="166" t="s">
        <v>119</v>
      </c>
      <c r="BS38" s="166" t="s">
        <v>119</v>
      </c>
      <c r="BT38" s="166" t="s">
        <v>119</v>
      </c>
      <c r="BU38" s="166" t="s">
        <v>119</v>
      </c>
      <c r="BV38" s="166" t="s">
        <v>119</v>
      </c>
      <c r="BW38" s="166" t="s">
        <v>119</v>
      </c>
      <c r="BX38" s="166" t="s">
        <v>119</v>
      </c>
      <c r="BY38" s="166" t="s">
        <v>119</v>
      </c>
      <c r="BZ38" s="166" t="s">
        <v>119</v>
      </c>
      <c r="CA38" s="166" t="s">
        <v>119</v>
      </c>
      <c r="CB38" s="166" t="s">
        <v>119</v>
      </c>
      <c r="CC38" s="166" t="s">
        <v>119</v>
      </c>
      <c r="CD38" s="166" t="s">
        <v>119</v>
      </c>
      <c r="CE38" s="166" t="s">
        <v>119</v>
      </c>
      <c r="CF38" s="166">
        <v>4</v>
      </c>
      <c r="CG38" s="166">
        <v>7</v>
      </c>
      <c r="CH38" s="166">
        <v>5</v>
      </c>
      <c r="CI38" s="166">
        <v>5</v>
      </c>
      <c r="CJ38" s="166">
        <v>5</v>
      </c>
      <c r="CK38" s="166">
        <v>7</v>
      </c>
      <c r="CL38" s="166">
        <v>5</v>
      </c>
      <c r="CM38" s="166" t="s">
        <v>119</v>
      </c>
      <c r="CN38" s="166" t="s">
        <v>119</v>
      </c>
      <c r="CO38" s="168" t="s">
        <v>119</v>
      </c>
      <c r="CP38" s="168" t="s">
        <v>119</v>
      </c>
      <c r="CQ38" s="168"/>
      <c r="CR38" s="168"/>
      <c r="CS38" s="177"/>
      <c r="CT38" s="177"/>
      <c r="CU38" s="176"/>
      <c r="CV38" s="176"/>
    </row>
    <row r="39" spans="1:100" x14ac:dyDescent="0.3">
      <c r="A39" s="12" t="s">
        <v>70</v>
      </c>
      <c r="B39" s="12" t="s">
        <v>146</v>
      </c>
      <c r="C39" s="5" t="str">
        <f t="shared" si="4"/>
        <v>Pigeon River-Sturgeon Valley Road</v>
      </c>
      <c r="D39" s="5">
        <v>39</v>
      </c>
      <c r="E39" s="71">
        <f t="shared" si="5"/>
        <v>22.588235294117649</v>
      </c>
      <c r="F39" s="72">
        <f t="shared" si="6"/>
        <v>10.470588235294118</v>
      </c>
      <c r="G39" s="73">
        <f t="shared" si="7"/>
        <v>6.7058823529411766</v>
      </c>
      <c r="H39" s="9" t="s">
        <v>119</v>
      </c>
      <c r="I39" s="9" t="s">
        <v>119</v>
      </c>
      <c r="J39" s="9" t="s">
        <v>119</v>
      </c>
      <c r="K39" s="9" t="s">
        <v>119</v>
      </c>
      <c r="L39" s="9" t="s">
        <v>119</v>
      </c>
      <c r="M39" s="9" t="s">
        <v>119</v>
      </c>
      <c r="N39" s="9" t="s">
        <v>119</v>
      </c>
      <c r="O39" s="9" t="s">
        <v>119</v>
      </c>
      <c r="P39" s="9" t="s">
        <v>119</v>
      </c>
      <c r="Q39" s="9" t="s">
        <v>119</v>
      </c>
      <c r="R39" s="9" t="s">
        <v>119</v>
      </c>
      <c r="S39" s="9">
        <v>27</v>
      </c>
      <c r="T39" s="9">
        <v>22</v>
      </c>
      <c r="U39" s="9">
        <v>24</v>
      </c>
      <c r="V39" s="9">
        <v>17</v>
      </c>
      <c r="W39" s="9" t="s">
        <v>119</v>
      </c>
      <c r="X39" s="9">
        <v>18</v>
      </c>
      <c r="Y39" s="9">
        <v>19</v>
      </c>
      <c r="Z39" s="9">
        <v>20</v>
      </c>
      <c r="AA39" s="9">
        <v>22</v>
      </c>
      <c r="AB39" s="9">
        <v>23</v>
      </c>
      <c r="AC39" s="9">
        <v>22</v>
      </c>
      <c r="AD39" s="9">
        <v>23</v>
      </c>
      <c r="AE39" s="9">
        <v>26</v>
      </c>
      <c r="AF39" s="9">
        <v>22</v>
      </c>
      <c r="AG39" s="148">
        <v>21</v>
      </c>
      <c r="AH39" s="148">
        <v>27</v>
      </c>
      <c r="AI39" s="173">
        <v>25</v>
      </c>
      <c r="AJ39" s="148"/>
      <c r="AK39" s="148"/>
      <c r="AL39" s="148">
        <v>26</v>
      </c>
      <c r="AM39" s="156" t="s">
        <v>119</v>
      </c>
      <c r="AN39" s="156" t="s">
        <v>119</v>
      </c>
      <c r="AO39" s="156" t="s">
        <v>119</v>
      </c>
      <c r="AP39" s="156" t="s">
        <v>119</v>
      </c>
      <c r="AQ39" s="156" t="s">
        <v>119</v>
      </c>
      <c r="AR39" s="158" t="s">
        <v>119</v>
      </c>
      <c r="AS39" s="158" t="s">
        <v>119</v>
      </c>
      <c r="AT39" s="156" t="s">
        <v>119</v>
      </c>
      <c r="AU39" s="156" t="s">
        <v>119</v>
      </c>
      <c r="AV39" s="156" t="s">
        <v>119</v>
      </c>
      <c r="AW39" s="156" t="s">
        <v>119</v>
      </c>
      <c r="AX39" s="156">
        <v>12</v>
      </c>
      <c r="AY39" s="156">
        <v>7</v>
      </c>
      <c r="AZ39" s="156">
        <v>11</v>
      </c>
      <c r="BA39" s="156">
        <v>6</v>
      </c>
      <c r="BB39" s="156" t="s">
        <v>119</v>
      </c>
      <c r="BC39" s="156">
        <v>7</v>
      </c>
      <c r="BD39" s="156">
        <v>8</v>
      </c>
      <c r="BE39" s="156">
        <v>8</v>
      </c>
      <c r="BF39" s="156">
        <v>11</v>
      </c>
      <c r="BG39" s="156">
        <v>11</v>
      </c>
      <c r="BH39" s="156">
        <v>11</v>
      </c>
      <c r="BI39" s="156">
        <v>12</v>
      </c>
      <c r="BJ39" s="156">
        <v>12</v>
      </c>
      <c r="BK39" s="156">
        <v>10</v>
      </c>
      <c r="BL39" s="161">
        <v>11</v>
      </c>
      <c r="BM39" s="161">
        <v>14</v>
      </c>
      <c r="BN39" s="174">
        <v>12</v>
      </c>
      <c r="BO39" s="161"/>
      <c r="BQ39" s="175">
        <v>15</v>
      </c>
      <c r="BR39" s="166" t="s">
        <v>119</v>
      </c>
      <c r="BS39" s="166" t="s">
        <v>119</v>
      </c>
      <c r="BT39" s="166" t="s">
        <v>119</v>
      </c>
      <c r="BU39" s="166" t="s">
        <v>119</v>
      </c>
      <c r="BV39" s="166" t="s">
        <v>119</v>
      </c>
      <c r="BW39" s="166" t="s">
        <v>119</v>
      </c>
      <c r="BX39" s="166" t="s">
        <v>119</v>
      </c>
      <c r="BY39" s="166" t="s">
        <v>119</v>
      </c>
      <c r="BZ39" s="166" t="s">
        <v>119</v>
      </c>
      <c r="CA39" s="166" t="s">
        <v>119</v>
      </c>
      <c r="CB39" s="166" t="s">
        <v>119</v>
      </c>
      <c r="CC39" s="166">
        <v>6</v>
      </c>
      <c r="CD39" s="166">
        <v>5</v>
      </c>
      <c r="CE39" s="166">
        <v>5</v>
      </c>
      <c r="CF39" s="166">
        <v>5</v>
      </c>
      <c r="CG39" s="166" t="s">
        <v>119</v>
      </c>
      <c r="CH39" s="166">
        <v>4</v>
      </c>
      <c r="CI39" s="166">
        <v>4</v>
      </c>
      <c r="CJ39" s="166">
        <v>6</v>
      </c>
      <c r="CK39" s="166">
        <v>7</v>
      </c>
      <c r="CL39" s="166">
        <v>7</v>
      </c>
      <c r="CM39" s="166">
        <v>9</v>
      </c>
      <c r="CN39" s="166">
        <v>6</v>
      </c>
      <c r="CO39" s="168">
        <v>8</v>
      </c>
      <c r="CP39" s="168">
        <v>5</v>
      </c>
      <c r="CQ39" s="169">
        <v>8</v>
      </c>
      <c r="CR39" s="169">
        <v>11</v>
      </c>
      <c r="CS39" s="176">
        <v>7</v>
      </c>
      <c r="CV39" s="176">
        <v>11</v>
      </c>
    </row>
    <row r="40" spans="1:100" s="146" customFormat="1" x14ac:dyDescent="0.3">
      <c r="A40" s="12" t="s">
        <v>70</v>
      </c>
      <c r="B40" s="12" t="s">
        <v>147</v>
      </c>
      <c r="C40" s="5" t="str">
        <f t="shared" si="4"/>
        <v>Pigeon River-Webb Road</v>
      </c>
      <c r="D40" s="5">
        <v>40</v>
      </c>
      <c r="E40" s="71">
        <f t="shared" si="5"/>
        <v>21.058823529411764</v>
      </c>
      <c r="F40" s="72">
        <f t="shared" si="6"/>
        <v>11.764705882352942</v>
      </c>
      <c r="G40" s="73">
        <f t="shared" si="7"/>
        <v>7.0588235294117645</v>
      </c>
      <c r="H40" s="9" t="s">
        <v>119</v>
      </c>
      <c r="I40" s="9" t="s">
        <v>119</v>
      </c>
      <c r="J40" s="9" t="s">
        <v>119</v>
      </c>
      <c r="K40" s="9" t="s">
        <v>119</v>
      </c>
      <c r="L40" s="9" t="s">
        <v>119</v>
      </c>
      <c r="M40" s="9" t="s">
        <v>119</v>
      </c>
      <c r="N40" s="9" t="s">
        <v>119</v>
      </c>
      <c r="O40" s="9" t="s">
        <v>119</v>
      </c>
      <c r="P40" s="9" t="s">
        <v>119</v>
      </c>
      <c r="Q40" s="9" t="s">
        <v>119</v>
      </c>
      <c r="R40" s="9" t="s">
        <v>119</v>
      </c>
      <c r="S40" s="9" t="s">
        <v>119</v>
      </c>
      <c r="T40" s="9">
        <v>25</v>
      </c>
      <c r="U40" s="9">
        <v>17</v>
      </c>
      <c r="V40" s="9">
        <v>22</v>
      </c>
      <c r="W40" s="9">
        <v>21</v>
      </c>
      <c r="X40" s="9">
        <v>18</v>
      </c>
      <c r="Y40" s="9">
        <v>16</v>
      </c>
      <c r="Z40" s="9">
        <v>24</v>
      </c>
      <c r="AA40" s="9">
        <v>18</v>
      </c>
      <c r="AB40" s="9">
        <v>26</v>
      </c>
      <c r="AC40" s="9">
        <v>21</v>
      </c>
      <c r="AD40" s="9">
        <v>25</v>
      </c>
      <c r="AE40" s="9">
        <v>18</v>
      </c>
      <c r="AF40" s="9">
        <v>24</v>
      </c>
      <c r="AG40" s="148">
        <v>15</v>
      </c>
      <c r="AH40" s="148">
        <v>19</v>
      </c>
      <c r="AI40" s="173">
        <v>26</v>
      </c>
      <c r="AJ40" s="148"/>
      <c r="AK40" s="148"/>
      <c r="AL40" s="148">
        <v>23</v>
      </c>
      <c r="AM40" s="156" t="s">
        <v>119</v>
      </c>
      <c r="AN40" s="156" t="s">
        <v>119</v>
      </c>
      <c r="AO40" s="156" t="s">
        <v>119</v>
      </c>
      <c r="AP40" s="156" t="s">
        <v>119</v>
      </c>
      <c r="AQ40" s="156" t="s">
        <v>119</v>
      </c>
      <c r="AR40" s="158" t="s">
        <v>119</v>
      </c>
      <c r="AS40" s="158" t="s">
        <v>119</v>
      </c>
      <c r="AT40" s="156" t="s">
        <v>119</v>
      </c>
      <c r="AU40" s="156" t="s">
        <v>119</v>
      </c>
      <c r="AV40" s="156" t="s">
        <v>119</v>
      </c>
      <c r="AW40" s="156" t="s">
        <v>119</v>
      </c>
      <c r="AX40" s="156" t="s">
        <v>119</v>
      </c>
      <c r="AY40" s="156">
        <v>12</v>
      </c>
      <c r="AZ40" s="156">
        <v>11</v>
      </c>
      <c r="BA40" s="156">
        <v>12</v>
      </c>
      <c r="BB40" s="156">
        <v>15</v>
      </c>
      <c r="BC40" s="156">
        <v>9</v>
      </c>
      <c r="BD40" s="156">
        <v>10</v>
      </c>
      <c r="BE40" s="156">
        <v>13</v>
      </c>
      <c r="BF40" s="156">
        <v>10</v>
      </c>
      <c r="BG40" s="156">
        <v>14</v>
      </c>
      <c r="BH40" s="156">
        <v>10</v>
      </c>
      <c r="BI40" s="156">
        <v>14</v>
      </c>
      <c r="BJ40" s="156">
        <v>10</v>
      </c>
      <c r="BK40" s="156">
        <v>11</v>
      </c>
      <c r="BL40" s="161">
        <v>9</v>
      </c>
      <c r="BM40" s="161">
        <v>11</v>
      </c>
      <c r="BN40" s="174">
        <v>15</v>
      </c>
      <c r="BO40" s="175" t="s">
        <v>252</v>
      </c>
      <c r="BP40" s="175"/>
      <c r="BQ40" s="175">
        <v>14</v>
      </c>
      <c r="BR40" s="166" t="s">
        <v>119</v>
      </c>
      <c r="BS40" s="166" t="s">
        <v>119</v>
      </c>
      <c r="BT40" s="166" t="s">
        <v>119</v>
      </c>
      <c r="BU40" s="166" t="s">
        <v>119</v>
      </c>
      <c r="BV40" s="166" t="s">
        <v>119</v>
      </c>
      <c r="BW40" s="166" t="s">
        <v>119</v>
      </c>
      <c r="BX40" s="166" t="s">
        <v>119</v>
      </c>
      <c r="BY40" s="166" t="s">
        <v>119</v>
      </c>
      <c r="BZ40" s="166" t="s">
        <v>119</v>
      </c>
      <c r="CA40" s="166" t="s">
        <v>119</v>
      </c>
      <c r="CB40" s="166" t="s">
        <v>119</v>
      </c>
      <c r="CC40" s="166" t="s">
        <v>119</v>
      </c>
      <c r="CD40" s="166">
        <v>7</v>
      </c>
      <c r="CE40" s="166">
        <v>5</v>
      </c>
      <c r="CF40" s="166">
        <v>9</v>
      </c>
      <c r="CG40" s="166">
        <v>8</v>
      </c>
      <c r="CH40" s="166">
        <v>6</v>
      </c>
      <c r="CI40" s="166">
        <v>6</v>
      </c>
      <c r="CJ40" s="166">
        <v>7</v>
      </c>
      <c r="CK40" s="166">
        <v>5</v>
      </c>
      <c r="CL40" s="166">
        <v>8</v>
      </c>
      <c r="CM40" s="166">
        <v>8</v>
      </c>
      <c r="CN40" s="166">
        <v>10</v>
      </c>
      <c r="CO40" s="168">
        <v>7</v>
      </c>
      <c r="CP40" s="168">
        <v>7</v>
      </c>
      <c r="CQ40" s="169">
        <v>6</v>
      </c>
      <c r="CR40" s="169">
        <v>5</v>
      </c>
      <c r="CS40" s="177">
        <v>7</v>
      </c>
      <c r="CT40" s="176"/>
      <c r="CU40" s="176"/>
      <c r="CV40" s="176">
        <v>9</v>
      </c>
    </row>
    <row r="41" spans="1:100" s="146" customFormat="1" x14ac:dyDescent="0.3">
      <c r="A41" s="12" t="s">
        <v>67</v>
      </c>
      <c r="B41" s="12" t="s">
        <v>241</v>
      </c>
      <c r="C41" s="5" t="str">
        <f t="shared" si="4"/>
        <v>Maple River-Brutus Road</v>
      </c>
      <c r="D41" s="192">
        <v>41</v>
      </c>
      <c r="E41" s="71">
        <f t="shared" si="5"/>
        <v>23.333333333333332</v>
      </c>
      <c r="F41" s="72">
        <f t="shared" si="6"/>
        <v>11.333333333333334</v>
      </c>
      <c r="G41" s="73">
        <f t="shared" si="7"/>
        <v>6.2222222222222223</v>
      </c>
      <c r="H41" s="9" t="s">
        <v>119</v>
      </c>
      <c r="I41" s="9" t="s">
        <v>119</v>
      </c>
      <c r="J41" s="9" t="s">
        <v>119</v>
      </c>
      <c r="K41" s="9" t="s">
        <v>119</v>
      </c>
      <c r="L41" s="9" t="s">
        <v>119</v>
      </c>
      <c r="M41" s="9" t="s">
        <v>119</v>
      </c>
      <c r="N41" s="9" t="s">
        <v>119</v>
      </c>
      <c r="O41" s="9" t="s">
        <v>119</v>
      </c>
      <c r="P41" s="9" t="s">
        <v>119</v>
      </c>
      <c r="Q41" s="9" t="s">
        <v>119</v>
      </c>
      <c r="R41" s="9" t="s">
        <v>119</v>
      </c>
      <c r="S41" s="9" t="s">
        <v>119</v>
      </c>
      <c r="T41" s="9">
        <v>30</v>
      </c>
      <c r="U41" s="9">
        <v>24</v>
      </c>
      <c r="V41" s="9" t="s">
        <v>119</v>
      </c>
      <c r="W41" s="9">
        <v>20</v>
      </c>
      <c r="X41" s="9">
        <v>22</v>
      </c>
      <c r="Y41" s="9">
        <v>19</v>
      </c>
      <c r="Z41" s="9">
        <v>23</v>
      </c>
      <c r="AA41" s="9">
        <v>23</v>
      </c>
      <c r="AB41" s="9">
        <v>25</v>
      </c>
      <c r="AC41" s="9">
        <v>24</v>
      </c>
      <c r="AD41" s="9" t="s">
        <v>119</v>
      </c>
      <c r="AE41" s="9" t="s">
        <v>119</v>
      </c>
      <c r="AF41" s="9" t="s">
        <v>119</v>
      </c>
      <c r="AG41" s="9"/>
      <c r="AH41" s="9"/>
      <c r="AI41" s="9" t="s">
        <v>119</v>
      </c>
      <c r="AJ41" s="9" t="s">
        <v>119</v>
      </c>
      <c r="AK41" s="9"/>
      <c r="AL41" s="9"/>
      <c r="AM41" s="156" t="s">
        <v>119</v>
      </c>
      <c r="AN41" s="156" t="s">
        <v>119</v>
      </c>
      <c r="AO41" s="156" t="s">
        <v>119</v>
      </c>
      <c r="AP41" s="156" t="s">
        <v>119</v>
      </c>
      <c r="AQ41" s="156" t="s">
        <v>119</v>
      </c>
      <c r="AR41" s="158" t="s">
        <v>119</v>
      </c>
      <c r="AS41" s="158" t="s">
        <v>119</v>
      </c>
      <c r="AT41" s="156" t="s">
        <v>119</v>
      </c>
      <c r="AU41" s="156" t="s">
        <v>119</v>
      </c>
      <c r="AV41" s="156" t="s">
        <v>119</v>
      </c>
      <c r="AW41" s="156" t="s">
        <v>119</v>
      </c>
      <c r="AX41" s="156" t="s">
        <v>119</v>
      </c>
      <c r="AY41" s="156">
        <v>14</v>
      </c>
      <c r="AZ41" s="156">
        <v>11</v>
      </c>
      <c r="BA41" s="156" t="s">
        <v>119</v>
      </c>
      <c r="BB41" s="156">
        <v>12</v>
      </c>
      <c r="BC41" s="156">
        <v>11</v>
      </c>
      <c r="BD41" s="156">
        <v>9</v>
      </c>
      <c r="BE41" s="156">
        <v>11</v>
      </c>
      <c r="BF41" s="156">
        <v>11</v>
      </c>
      <c r="BG41" s="156">
        <v>10</v>
      </c>
      <c r="BH41" s="156">
        <v>13</v>
      </c>
      <c r="BI41" s="156" t="s">
        <v>119</v>
      </c>
      <c r="BJ41" s="156" t="s">
        <v>119</v>
      </c>
      <c r="BK41" s="156" t="s">
        <v>119</v>
      </c>
      <c r="BL41" s="156"/>
      <c r="BM41" s="156"/>
      <c r="BN41" s="156" t="s">
        <v>119</v>
      </c>
      <c r="BO41" s="156" t="s">
        <v>119</v>
      </c>
      <c r="BP41" s="175"/>
      <c r="BQ41" s="175"/>
      <c r="BR41" s="166" t="s">
        <v>119</v>
      </c>
      <c r="BS41" s="166" t="s">
        <v>119</v>
      </c>
      <c r="BT41" s="166" t="s">
        <v>119</v>
      </c>
      <c r="BU41" s="166" t="s">
        <v>119</v>
      </c>
      <c r="BV41" s="166" t="s">
        <v>119</v>
      </c>
      <c r="BW41" s="166" t="s">
        <v>119</v>
      </c>
      <c r="BX41" s="166" t="s">
        <v>119</v>
      </c>
      <c r="BY41" s="166" t="s">
        <v>119</v>
      </c>
      <c r="BZ41" s="166" t="s">
        <v>119</v>
      </c>
      <c r="CA41" s="166" t="s">
        <v>119</v>
      </c>
      <c r="CB41" s="166" t="s">
        <v>119</v>
      </c>
      <c r="CC41" s="166" t="s">
        <v>119</v>
      </c>
      <c r="CD41" s="166">
        <v>7</v>
      </c>
      <c r="CE41" s="166">
        <v>4</v>
      </c>
      <c r="CF41" s="166" t="s">
        <v>119</v>
      </c>
      <c r="CG41" s="166">
        <v>5</v>
      </c>
      <c r="CH41" s="166">
        <v>6</v>
      </c>
      <c r="CI41" s="166">
        <v>5</v>
      </c>
      <c r="CJ41" s="166">
        <v>9</v>
      </c>
      <c r="CK41" s="166">
        <v>8</v>
      </c>
      <c r="CL41" s="166">
        <v>4</v>
      </c>
      <c r="CM41" s="166">
        <v>8</v>
      </c>
      <c r="CN41" s="166" t="s">
        <v>119</v>
      </c>
      <c r="CO41" s="168" t="s">
        <v>119</v>
      </c>
      <c r="CP41" s="168" t="s">
        <v>119</v>
      </c>
      <c r="CQ41" s="168"/>
      <c r="CR41" s="168"/>
      <c r="CS41" s="176" t="s">
        <v>119</v>
      </c>
      <c r="CT41" s="166" t="s">
        <v>119</v>
      </c>
      <c r="CU41" s="176"/>
      <c r="CV41" s="176"/>
    </row>
    <row r="42" spans="1:100" x14ac:dyDescent="0.3">
      <c r="A42" s="12" t="s">
        <v>59</v>
      </c>
      <c r="B42" s="12" t="s">
        <v>60</v>
      </c>
      <c r="C42" s="5" t="str">
        <f t="shared" si="4"/>
        <v>Russian Creek-NCMC at mouth</v>
      </c>
      <c r="D42" s="5">
        <v>42</v>
      </c>
      <c r="E42" s="71">
        <f t="shared" si="5"/>
        <v>15.4</v>
      </c>
      <c r="F42" s="72">
        <f t="shared" si="6"/>
        <v>4</v>
      </c>
      <c r="G42" s="73">
        <f t="shared" si="7"/>
        <v>2</v>
      </c>
      <c r="H42" s="9" t="s">
        <v>119</v>
      </c>
      <c r="I42" s="9" t="s">
        <v>119</v>
      </c>
      <c r="J42" s="9" t="s">
        <v>119</v>
      </c>
      <c r="K42" s="9" t="s">
        <v>119</v>
      </c>
      <c r="L42" s="9" t="s">
        <v>119</v>
      </c>
      <c r="M42" s="9">
        <v>13</v>
      </c>
      <c r="N42" s="9">
        <v>11</v>
      </c>
      <c r="O42" s="9">
        <v>18</v>
      </c>
      <c r="P42" s="9">
        <v>20</v>
      </c>
      <c r="Q42" s="9" t="s">
        <v>119</v>
      </c>
      <c r="R42" s="9">
        <v>8</v>
      </c>
      <c r="S42" s="9">
        <v>14</v>
      </c>
      <c r="T42" s="9">
        <v>15</v>
      </c>
      <c r="U42" s="9">
        <v>16</v>
      </c>
      <c r="V42" s="9" t="s">
        <v>119</v>
      </c>
      <c r="W42" s="9" t="s">
        <v>119</v>
      </c>
      <c r="X42" s="9" t="s">
        <v>119</v>
      </c>
      <c r="Y42" s="9" t="s">
        <v>119</v>
      </c>
      <c r="Z42" s="9">
        <v>20</v>
      </c>
      <c r="AA42" s="9">
        <v>11</v>
      </c>
      <c r="AB42" s="9">
        <v>19</v>
      </c>
      <c r="AC42" s="9" t="s">
        <v>119</v>
      </c>
      <c r="AD42" s="9">
        <v>19</v>
      </c>
      <c r="AE42" s="9">
        <v>15</v>
      </c>
      <c r="AF42" s="9">
        <v>15</v>
      </c>
      <c r="AG42" s="11">
        <v>17</v>
      </c>
      <c r="BL42" s="159">
        <v>4</v>
      </c>
      <c r="CQ42" s="168">
        <v>2</v>
      </c>
    </row>
    <row r="43" spans="1:100" x14ac:dyDescent="0.3">
      <c r="A43" s="4" t="s">
        <v>148</v>
      </c>
      <c r="B43" s="12" t="s">
        <v>229</v>
      </c>
      <c r="C43" s="5" t="str">
        <f t="shared" si="4"/>
        <v>Schoofs Creek-Resort Pike Road</v>
      </c>
      <c r="D43" s="5">
        <v>43</v>
      </c>
      <c r="E43" s="71">
        <f t="shared" si="5"/>
        <v>12</v>
      </c>
      <c r="F43" s="72">
        <f t="shared" si="6"/>
        <v>4.5</v>
      </c>
      <c r="G43" s="73">
        <f t="shared" si="7"/>
        <v>1.5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 t="s">
        <v>119</v>
      </c>
      <c r="AD43" s="9" t="s">
        <v>119</v>
      </c>
      <c r="AE43" s="9">
        <v>15</v>
      </c>
      <c r="AF43" s="9" t="s">
        <v>119</v>
      </c>
      <c r="AG43" s="9"/>
      <c r="AH43" s="9"/>
      <c r="AI43" s="9"/>
      <c r="AJ43" s="9">
        <v>9</v>
      </c>
      <c r="AK43" s="9"/>
      <c r="AL43" s="9"/>
      <c r="AM43" s="156"/>
      <c r="AN43" s="156"/>
      <c r="AO43" s="156"/>
      <c r="AP43" s="156"/>
      <c r="AQ43" s="156"/>
      <c r="AR43" s="158"/>
      <c r="AS43" s="158"/>
      <c r="AT43" s="156"/>
      <c r="AU43" s="156"/>
      <c r="AV43" s="156"/>
      <c r="AW43" s="156"/>
      <c r="AX43" s="156"/>
      <c r="AY43" s="156"/>
      <c r="AZ43" s="156"/>
      <c r="BA43" s="156"/>
      <c r="BB43" s="156"/>
      <c r="BC43" s="156"/>
      <c r="BD43" s="156"/>
      <c r="BE43" s="156"/>
      <c r="BF43" s="156"/>
      <c r="BG43" s="156"/>
      <c r="BH43" s="156" t="s">
        <v>119</v>
      </c>
      <c r="BI43" s="156" t="s">
        <v>119</v>
      </c>
      <c r="BJ43" s="156">
        <v>5</v>
      </c>
      <c r="BK43" s="156" t="s">
        <v>119</v>
      </c>
      <c r="BL43" s="156"/>
      <c r="BM43" s="156"/>
      <c r="BN43" s="156"/>
      <c r="BO43" s="156">
        <v>4</v>
      </c>
      <c r="BR43" s="166"/>
      <c r="BS43" s="166"/>
      <c r="BT43" s="166"/>
      <c r="BU43" s="166"/>
      <c r="BV43" s="166"/>
      <c r="BW43" s="166"/>
      <c r="BX43" s="166"/>
      <c r="BY43" s="166"/>
      <c r="BZ43" s="166"/>
      <c r="CA43" s="166"/>
      <c r="CB43" s="166"/>
      <c r="CC43" s="166"/>
      <c r="CD43" s="166"/>
      <c r="CE43" s="166"/>
      <c r="CF43" s="166"/>
      <c r="CG43" s="166"/>
      <c r="CH43" s="166"/>
      <c r="CI43" s="166"/>
      <c r="CJ43" s="166"/>
      <c r="CK43" s="166"/>
      <c r="CL43" s="166"/>
      <c r="CM43" s="166" t="s">
        <v>119</v>
      </c>
      <c r="CN43" s="166" t="s">
        <v>119</v>
      </c>
      <c r="CO43" s="168">
        <v>2</v>
      </c>
      <c r="CP43" s="168" t="s">
        <v>119</v>
      </c>
      <c r="CT43" s="176">
        <v>1</v>
      </c>
    </row>
    <row r="44" spans="1:100" x14ac:dyDescent="0.3">
      <c r="A44" s="4" t="s">
        <v>148</v>
      </c>
      <c r="B44" s="12" t="s">
        <v>149</v>
      </c>
      <c r="C44" s="5" t="str">
        <f t="shared" si="4"/>
        <v>Schoofs Creek-Williams Road</v>
      </c>
      <c r="D44" s="5">
        <v>44</v>
      </c>
      <c r="E44" s="71">
        <f t="shared" si="5"/>
        <v>14.5</v>
      </c>
      <c r="F44" s="72">
        <f t="shared" si="6"/>
        <v>6.5</v>
      </c>
      <c r="G44" s="73">
        <f t="shared" si="7"/>
        <v>3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 t="s">
        <v>119</v>
      </c>
      <c r="AD44" s="9" t="s">
        <v>119</v>
      </c>
      <c r="AE44" s="9" t="s">
        <v>119</v>
      </c>
      <c r="AF44" s="9">
        <v>6</v>
      </c>
      <c r="AG44" s="9">
        <v>23</v>
      </c>
      <c r="AH44" s="9"/>
      <c r="AI44" s="9"/>
      <c r="AJ44" s="9"/>
      <c r="AK44" s="9"/>
      <c r="AL44" s="9"/>
      <c r="AM44" s="156"/>
      <c r="AN44" s="156"/>
      <c r="AO44" s="156"/>
      <c r="AP44" s="156"/>
      <c r="AQ44" s="156"/>
      <c r="AR44" s="158"/>
      <c r="AS44" s="158"/>
      <c r="AT44" s="156"/>
      <c r="AU44" s="156"/>
      <c r="AV44" s="156"/>
      <c r="AW44" s="156"/>
      <c r="AX44" s="156"/>
      <c r="AY44" s="156"/>
      <c r="AZ44" s="156"/>
      <c r="BA44" s="156"/>
      <c r="BB44" s="156"/>
      <c r="BC44" s="156"/>
      <c r="BD44" s="156"/>
      <c r="BE44" s="156"/>
      <c r="BF44" s="156"/>
      <c r="BG44" s="156"/>
      <c r="BH44" s="156" t="s">
        <v>119</v>
      </c>
      <c r="BI44" s="156" t="s">
        <v>119</v>
      </c>
      <c r="BJ44" s="156" t="s">
        <v>119</v>
      </c>
      <c r="BK44" s="156">
        <v>2</v>
      </c>
      <c r="BL44" s="156">
        <v>11</v>
      </c>
      <c r="BM44" s="156"/>
      <c r="BN44" s="156"/>
      <c r="BO44" s="156"/>
      <c r="BR44" s="166"/>
      <c r="BS44" s="166"/>
      <c r="BT44" s="166"/>
      <c r="BU44" s="166"/>
      <c r="BV44" s="166"/>
      <c r="BW44" s="166"/>
      <c r="BX44" s="166"/>
      <c r="BY44" s="166"/>
      <c r="BZ44" s="166"/>
      <c r="CA44" s="166"/>
      <c r="CB44" s="166"/>
      <c r="CC44" s="166"/>
      <c r="CD44" s="166"/>
      <c r="CE44" s="166"/>
      <c r="CF44" s="166"/>
      <c r="CG44" s="166"/>
      <c r="CH44" s="166"/>
      <c r="CI44" s="166"/>
      <c r="CJ44" s="166"/>
      <c r="CK44" s="166"/>
      <c r="CL44" s="166"/>
      <c r="CM44" s="166" t="s">
        <v>119</v>
      </c>
      <c r="CN44" s="166" t="s">
        <v>119</v>
      </c>
      <c r="CO44" s="168" t="s">
        <v>119</v>
      </c>
      <c r="CP44" s="168">
        <v>1</v>
      </c>
      <c r="CQ44" s="168">
        <v>5</v>
      </c>
    </row>
    <row r="45" spans="1:100" x14ac:dyDescent="0.3">
      <c r="A45" s="5" t="s">
        <v>260</v>
      </c>
      <c r="B45" s="5" t="s">
        <v>230</v>
      </c>
      <c r="C45" s="5" t="str">
        <f t="shared" si="4"/>
        <v>Springbrook Creek-Springbrook Road</v>
      </c>
      <c r="D45" s="5">
        <v>45</v>
      </c>
      <c r="E45" s="71">
        <f t="shared" si="5"/>
        <v>20.8</v>
      </c>
      <c r="F45" s="72">
        <f t="shared" si="6"/>
        <v>10.266666666666667</v>
      </c>
      <c r="G45" s="73">
        <f t="shared" si="7"/>
        <v>5.2</v>
      </c>
      <c r="H45" s="9" t="s">
        <v>119</v>
      </c>
      <c r="I45" s="9" t="s">
        <v>119</v>
      </c>
      <c r="J45" s="9" t="s">
        <v>119</v>
      </c>
      <c r="K45" s="10">
        <v>25</v>
      </c>
      <c r="L45" s="10">
        <v>16</v>
      </c>
      <c r="M45" s="10" t="s">
        <v>119</v>
      </c>
      <c r="N45" s="10">
        <v>23</v>
      </c>
      <c r="O45" s="9" t="s">
        <v>119</v>
      </c>
      <c r="P45" s="9" t="s">
        <v>119</v>
      </c>
      <c r="Q45" s="9">
        <v>19</v>
      </c>
      <c r="R45" s="9">
        <v>21</v>
      </c>
      <c r="S45" s="9">
        <v>17</v>
      </c>
      <c r="T45" s="9">
        <v>21</v>
      </c>
      <c r="U45" s="9">
        <v>14</v>
      </c>
      <c r="V45" s="9">
        <v>25</v>
      </c>
      <c r="W45" s="9">
        <v>20</v>
      </c>
      <c r="X45" s="9">
        <v>26</v>
      </c>
      <c r="Y45" s="9" t="s">
        <v>119</v>
      </c>
      <c r="Z45" s="9">
        <v>26</v>
      </c>
      <c r="AA45" s="9">
        <v>21</v>
      </c>
      <c r="AB45" s="9">
        <v>21</v>
      </c>
      <c r="AC45" s="9" t="s">
        <v>119</v>
      </c>
      <c r="AD45" s="9" t="s">
        <v>119</v>
      </c>
      <c r="AE45" s="9" t="s">
        <v>119</v>
      </c>
      <c r="AF45" s="9" t="s">
        <v>119</v>
      </c>
      <c r="AG45" s="9"/>
      <c r="AH45" s="9"/>
      <c r="AI45" s="9" t="s">
        <v>119</v>
      </c>
      <c r="AJ45" s="9">
        <v>17</v>
      </c>
      <c r="AK45" s="9"/>
      <c r="AL45" s="9" t="s">
        <v>273</v>
      </c>
      <c r="AM45" s="156" t="s">
        <v>119</v>
      </c>
      <c r="AN45" s="156" t="s">
        <v>119</v>
      </c>
      <c r="AO45" s="156" t="s">
        <v>119</v>
      </c>
      <c r="AP45" s="157">
        <v>13</v>
      </c>
      <c r="AQ45" s="157">
        <v>5</v>
      </c>
      <c r="AR45" s="158" t="s">
        <v>119</v>
      </c>
      <c r="AS45" s="158">
        <v>13</v>
      </c>
      <c r="AT45" s="156" t="s">
        <v>119</v>
      </c>
      <c r="AU45" s="156" t="s">
        <v>119</v>
      </c>
      <c r="AV45" s="156">
        <v>10</v>
      </c>
      <c r="AW45" s="156">
        <v>11</v>
      </c>
      <c r="AX45" s="156">
        <v>10</v>
      </c>
      <c r="AY45" s="156">
        <v>9</v>
      </c>
      <c r="AZ45" s="156">
        <v>7</v>
      </c>
      <c r="BA45" s="156">
        <v>15</v>
      </c>
      <c r="BB45" s="156">
        <v>13</v>
      </c>
      <c r="BC45" s="156">
        <v>13</v>
      </c>
      <c r="BD45" s="156" t="s">
        <v>119</v>
      </c>
      <c r="BE45" s="159">
        <v>5</v>
      </c>
      <c r="BF45" s="159">
        <v>12</v>
      </c>
      <c r="BG45" s="159">
        <v>9</v>
      </c>
      <c r="BH45" s="159" t="s">
        <v>119</v>
      </c>
      <c r="BI45" s="159" t="s">
        <v>119</v>
      </c>
      <c r="BJ45" s="159" t="s">
        <v>119</v>
      </c>
      <c r="BK45" s="159" t="s">
        <v>119</v>
      </c>
      <c r="BN45" s="159" t="s">
        <v>119</v>
      </c>
      <c r="BO45" s="156">
        <v>9</v>
      </c>
      <c r="BQ45" s="175" t="s">
        <v>273</v>
      </c>
      <c r="BR45" s="166" t="s">
        <v>119</v>
      </c>
      <c r="BS45" s="166" t="s">
        <v>119</v>
      </c>
      <c r="BT45" s="166" t="s">
        <v>119</v>
      </c>
      <c r="BU45" s="167">
        <v>6</v>
      </c>
      <c r="BV45" s="167">
        <v>2</v>
      </c>
      <c r="BW45" s="167" t="s">
        <v>119</v>
      </c>
      <c r="BX45" s="167">
        <v>5</v>
      </c>
      <c r="BY45" s="166" t="s">
        <v>119</v>
      </c>
      <c r="BZ45" s="166" t="s">
        <v>119</v>
      </c>
      <c r="CA45" s="166">
        <v>5</v>
      </c>
      <c r="CB45" s="166">
        <v>5</v>
      </c>
      <c r="CC45" s="166">
        <v>4</v>
      </c>
      <c r="CD45" s="166">
        <v>6</v>
      </c>
      <c r="CE45" s="166">
        <v>2</v>
      </c>
      <c r="CF45" s="166">
        <v>7</v>
      </c>
      <c r="CG45" s="166">
        <v>5</v>
      </c>
      <c r="CH45" s="166">
        <v>5</v>
      </c>
      <c r="CI45" s="166" t="s">
        <v>119</v>
      </c>
      <c r="CJ45" s="168">
        <v>7</v>
      </c>
      <c r="CK45" s="168">
        <v>7</v>
      </c>
      <c r="CL45" s="168">
        <v>5</v>
      </c>
      <c r="CM45" s="168" t="s">
        <v>119</v>
      </c>
      <c r="CN45" s="168" t="s">
        <v>119</v>
      </c>
      <c r="CO45" s="168" t="s">
        <v>119</v>
      </c>
      <c r="CP45" s="168" t="s">
        <v>119</v>
      </c>
      <c r="CS45" s="176" t="s">
        <v>119</v>
      </c>
      <c r="CT45" s="176">
        <v>7</v>
      </c>
      <c r="CV45" s="176" t="s">
        <v>273</v>
      </c>
    </row>
    <row r="46" spans="1:100" x14ac:dyDescent="0.3">
      <c r="A46" s="4" t="s">
        <v>71</v>
      </c>
      <c r="B46" s="12" t="s">
        <v>76</v>
      </c>
      <c r="C46" s="5" t="str">
        <f t="shared" si="4"/>
        <v>Stover Creek-Mouth, Irish Boat</v>
      </c>
      <c r="D46" s="5">
        <v>46</v>
      </c>
      <c r="E46" s="71">
        <f t="shared" si="5"/>
        <v>11.482758620689655</v>
      </c>
      <c r="F46" s="72">
        <f t="shared" si="6"/>
        <v>2.8275862068965516</v>
      </c>
      <c r="G46" s="73">
        <f t="shared" si="7"/>
        <v>0.44827586206896552</v>
      </c>
      <c r="H46" s="9">
        <v>14</v>
      </c>
      <c r="I46" s="9">
        <v>15</v>
      </c>
      <c r="J46" s="9">
        <v>15</v>
      </c>
      <c r="K46" s="9">
        <v>15</v>
      </c>
      <c r="L46" s="9">
        <v>18</v>
      </c>
      <c r="M46" s="9">
        <v>11</v>
      </c>
      <c r="N46" s="9">
        <v>13</v>
      </c>
      <c r="O46" s="9" t="s">
        <v>119</v>
      </c>
      <c r="P46" s="9">
        <v>7</v>
      </c>
      <c r="Q46" s="9">
        <v>12</v>
      </c>
      <c r="R46" s="9">
        <v>18</v>
      </c>
      <c r="S46" s="9">
        <v>19</v>
      </c>
      <c r="T46" s="9">
        <v>12</v>
      </c>
      <c r="U46" s="9">
        <v>14</v>
      </c>
      <c r="V46" s="9">
        <v>8</v>
      </c>
      <c r="W46" s="9">
        <v>16</v>
      </c>
      <c r="X46" s="9">
        <v>13</v>
      </c>
      <c r="Y46" s="11">
        <v>10</v>
      </c>
      <c r="Z46" s="11">
        <v>11</v>
      </c>
      <c r="AA46" s="11">
        <v>12</v>
      </c>
      <c r="AB46" s="11">
        <v>12</v>
      </c>
      <c r="AC46" s="11">
        <v>9</v>
      </c>
      <c r="AD46" s="11">
        <v>10</v>
      </c>
      <c r="AE46" s="11">
        <v>8</v>
      </c>
      <c r="AF46" s="11">
        <v>5</v>
      </c>
      <c r="AG46" s="148">
        <v>8</v>
      </c>
      <c r="AH46" s="148">
        <v>6</v>
      </c>
      <c r="AI46" s="173">
        <v>9</v>
      </c>
      <c r="AJ46" s="173">
        <v>6</v>
      </c>
      <c r="AK46" s="173"/>
      <c r="AL46" s="173">
        <v>7</v>
      </c>
      <c r="AM46" s="156">
        <v>1</v>
      </c>
      <c r="AN46" s="156">
        <v>3</v>
      </c>
      <c r="AO46" s="156">
        <v>2</v>
      </c>
      <c r="AP46" s="156">
        <v>2</v>
      </c>
      <c r="AQ46" s="156">
        <v>3</v>
      </c>
      <c r="AR46" s="158">
        <v>0</v>
      </c>
      <c r="AS46" s="158">
        <v>5</v>
      </c>
      <c r="AT46" s="156" t="s">
        <v>119</v>
      </c>
      <c r="AU46" s="156">
        <v>1</v>
      </c>
      <c r="AV46" s="156">
        <v>2</v>
      </c>
      <c r="AW46" s="156">
        <v>2</v>
      </c>
      <c r="AX46" s="156">
        <v>3</v>
      </c>
      <c r="AY46" s="156">
        <v>2</v>
      </c>
      <c r="AZ46" s="156">
        <v>3</v>
      </c>
      <c r="BA46" s="156">
        <v>3</v>
      </c>
      <c r="BB46" s="156">
        <v>4</v>
      </c>
      <c r="BC46" s="156">
        <v>3</v>
      </c>
      <c r="BD46" s="159">
        <v>4</v>
      </c>
      <c r="BE46" s="159">
        <v>4</v>
      </c>
      <c r="BF46" s="159">
        <v>6</v>
      </c>
      <c r="BG46" s="159">
        <v>4</v>
      </c>
      <c r="BH46" s="159">
        <v>2</v>
      </c>
      <c r="BI46" s="159">
        <v>4</v>
      </c>
      <c r="BJ46" s="159">
        <v>7</v>
      </c>
      <c r="BK46" s="159">
        <v>0</v>
      </c>
      <c r="BL46" s="161">
        <v>4</v>
      </c>
      <c r="BM46" s="161">
        <v>2</v>
      </c>
      <c r="BN46" s="174">
        <v>4</v>
      </c>
      <c r="BO46" s="174">
        <v>0</v>
      </c>
      <c r="BQ46" s="175">
        <v>2</v>
      </c>
      <c r="BR46" s="166">
        <v>1</v>
      </c>
      <c r="BS46" s="166">
        <v>0</v>
      </c>
      <c r="BT46" s="166">
        <v>0</v>
      </c>
      <c r="BU46" s="166">
        <v>0</v>
      </c>
      <c r="BV46" s="166">
        <v>0</v>
      </c>
      <c r="BW46" s="166">
        <v>0</v>
      </c>
      <c r="BX46" s="166">
        <v>0</v>
      </c>
      <c r="BY46" s="166" t="s">
        <v>119</v>
      </c>
      <c r="BZ46" s="166">
        <v>0</v>
      </c>
      <c r="CA46" s="166">
        <v>0</v>
      </c>
      <c r="CB46" s="166">
        <v>0</v>
      </c>
      <c r="CC46" s="166">
        <v>1</v>
      </c>
      <c r="CD46" s="166">
        <v>0</v>
      </c>
      <c r="CE46" s="166">
        <v>1</v>
      </c>
      <c r="CF46" s="166">
        <v>1</v>
      </c>
      <c r="CG46" s="166">
        <v>0</v>
      </c>
      <c r="CH46" s="166">
        <v>0</v>
      </c>
      <c r="CI46" s="168">
        <v>1</v>
      </c>
      <c r="CJ46" s="168">
        <v>1</v>
      </c>
      <c r="CK46" s="168">
        <v>2</v>
      </c>
      <c r="CL46" s="168">
        <v>0</v>
      </c>
      <c r="CM46" s="168">
        <v>0</v>
      </c>
      <c r="CN46" s="168">
        <v>2</v>
      </c>
      <c r="CO46" s="168">
        <v>0</v>
      </c>
      <c r="CP46" s="168">
        <v>0</v>
      </c>
      <c r="CQ46" s="169">
        <v>1</v>
      </c>
      <c r="CR46" s="169">
        <v>0</v>
      </c>
      <c r="CS46" s="177">
        <v>1</v>
      </c>
      <c r="CT46" s="177">
        <v>0</v>
      </c>
      <c r="CV46" s="176">
        <v>1</v>
      </c>
    </row>
    <row r="47" spans="1:100" s="146" customFormat="1" x14ac:dyDescent="0.3">
      <c r="A47" s="4" t="s">
        <v>71</v>
      </c>
      <c r="B47" s="12" t="s">
        <v>75</v>
      </c>
      <c r="C47" s="5" t="str">
        <f t="shared" si="4"/>
        <v>Stover Creek-Brookside Cemetery</v>
      </c>
      <c r="D47" s="5">
        <v>47</v>
      </c>
      <c r="E47" s="71">
        <f t="shared" si="5"/>
        <v>17</v>
      </c>
      <c r="F47" s="72">
        <f t="shared" si="6"/>
        <v>6.3571428571428568</v>
      </c>
      <c r="G47" s="73">
        <f t="shared" si="7"/>
        <v>2.8928571428571428</v>
      </c>
      <c r="H47" s="9">
        <v>18</v>
      </c>
      <c r="I47" s="9">
        <v>18</v>
      </c>
      <c r="J47" s="9">
        <v>17</v>
      </c>
      <c r="K47" s="9">
        <v>21</v>
      </c>
      <c r="L47" s="9">
        <v>25</v>
      </c>
      <c r="M47" s="9">
        <v>22</v>
      </c>
      <c r="N47" s="9">
        <v>18</v>
      </c>
      <c r="O47" s="9" t="s">
        <v>119</v>
      </c>
      <c r="P47" s="9">
        <v>16</v>
      </c>
      <c r="Q47" s="9">
        <v>20</v>
      </c>
      <c r="R47" s="9">
        <v>17</v>
      </c>
      <c r="S47" s="9">
        <v>20</v>
      </c>
      <c r="T47" s="9">
        <v>17</v>
      </c>
      <c r="U47" s="9">
        <v>12</v>
      </c>
      <c r="V47" s="9">
        <v>19</v>
      </c>
      <c r="W47" s="9">
        <v>21</v>
      </c>
      <c r="X47" s="9">
        <v>14</v>
      </c>
      <c r="Y47" s="11">
        <v>10</v>
      </c>
      <c r="Z47" s="11">
        <v>17</v>
      </c>
      <c r="AA47" s="11">
        <v>13</v>
      </c>
      <c r="AB47" s="11">
        <v>16</v>
      </c>
      <c r="AC47" s="9" t="s">
        <v>119</v>
      </c>
      <c r="AD47" s="11">
        <v>16</v>
      </c>
      <c r="AE47" s="11">
        <v>15</v>
      </c>
      <c r="AF47" s="11">
        <v>19</v>
      </c>
      <c r="AG47" s="148">
        <v>13</v>
      </c>
      <c r="AH47" s="148">
        <v>13</v>
      </c>
      <c r="AI47" s="173">
        <v>15</v>
      </c>
      <c r="AJ47" s="173">
        <v>19</v>
      </c>
      <c r="AK47" s="173"/>
      <c r="AL47" s="173">
        <v>15</v>
      </c>
      <c r="AM47" s="156">
        <v>6</v>
      </c>
      <c r="AN47" s="156">
        <v>8</v>
      </c>
      <c r="AO47" s="156">
        <v>6</v>
      </c>
      <c r="AP47" s="156">
        <v>8</v>
      </c>
      <c r="AQ47" s="156">
        <v>5</v>
      </c>
      <c r="AR47" s="158">
        <v>10</v>
      </c>
      <c r="AS47" s="158">
        <v>6</v>
      </c>
      <c r="AT47" s="156" t="s">
        <v>119</v>
      </c>
      <c r="AU47" s="156">
        <v>8</v>
      </c>
      <c r="AV47" s="156">
        <v>7</v>
      </c>
      <c r="AW47" s="156">
        <v>4</v>
      </c>
      <c r="AX47" s="156">
        <v>9</v>
      </c>
      <c r="AY47" s="156">
        <v>6</v>
      </c>
      <c r="AZ47" s="156">
        <v>6</v>
      </c>
      <c r="BA47" s="156">
        <v>7</v>
      </c>
      <c r="BB47" s="156">
        <v>7</v>
      </c>
      <c r="BC47" s="156">
        <v>3</v>
      </c>
      <c r="BD47" s="159">
        <v>7</v>
      </c>
      <c r="BE47" s="159">
        <v>5</v>
      </c>
      <c r="BF47" s="159">
        <v>7</v>
      </c>
      <c r="BG47" s="159">
        <v>5</v>
      </c>
      <c r="BH47" s="156" t="s">
        <v>119</v>
      </c>
      <c r="BI47" s="159">
        <v>4</v>
      </c>
      <c r="BJ47" s="159">
        <v>8</v>
      </c>
      <c r="BK47" s="159">
        <v>4</v>
      </c>
      <c r="BL47" s="161">
        <v>7</v>
      </c>
      <c r="BM47" s="161">
        <v>6</v>
      </c>
      <c r="BN47" s="174">
        <v>7</v>
      </c>
      <c r="BO47" s="174">
        <v>6</v>
      </c>
      <c r="BP47" s="175"/>
      <c r="BQ47" s="175">
        <v>6</v>
      </c>
      <c r="BR47" s="166">
        <v>4</v>
      </c>
      <c r="BS47" s="166">
        <v>3</v>
      </c>
      <c r="BT47" s="166">
        <v>3</v>
      </c>
      <c r="BU47" s="166">
        <v>4</v>
      </c>
      <c r="BV47" s="166">
        <v>3</v>
      </c>
      <c r="BW47" s="166">
        <v>5</v>
      </c>
      <c r="BX47" s="166">
        <v>4</v>
      </c>
      <c r="BY47" s="166" t="s">
        <v>119</v>
      </c>
      <c r="BZ47" s="166">
        <v>2</v>
      </c>
      <c r="CA47" s="166">
        <v>4</v>
      </c>
      <c r="CB47" s="166">
        <v>2</v>
      </c>
      <c r="CC47" s="166">
        <v>5</v>
      </c>
      <c r="CD47" s="166">
        <v>4</v>
      </c>
      <c r="CE47" s="166">
        <v>3</v>
      </c>
      <c r="CF47" s="166">
        <v>3</v>
      </c>
      <c r="CG47" s="166">
        <v>3</v>
      </c>
      <c r="CH47" s="166">
        <v>1</v>
      </c>
      <c r="CI47" s="168">
        <v>2</v>
      </c>
      <c r="CJ47" s="168">
        <v>1</v>
      </c>
      <c r="CK47" s="168">
        <v>2</v>
      </c>
      <c r="CL47" s="168">
        <v>2</v>
      </c>
      <c r="CM47" s="166" t="s">
        <v>119</v>
      </c>
      <c r="CN47" s="168">
        <v>2</v>
      </c>
      <c r="CO47" s="168">
        <v>3</v>
      </c>
      <c r="CP47" s="168">
        <v>3</v>
      </c>
      <c r="CQ47" s="169">
        <v>4</v>
      </c>
      <c r="CR47" s="169">
        <v>1</v>
      </c>
      <c r="CS47" s="177">
        <v>3</v>
      </c>
      <c r="CT47" s="177">
        <v>3</v>
      </c>
      <c r="CU47" s="176"/>
      <c r="CV47" s="176">
        <v>2</v>
      </c>
    </row>
    <row r="48" spans="1:100" s="146" customFormat="1" x14ac:dyDescent="0.3">
      <c r="A48" s="12" t="s">
        <v>72</v>
      </c>
      <c r="B48" s="12" t="s">
        <v>140</v>
      </c>
      <c r="C48" s="5" t="str">
        <f t="shared" si="4"/>
        <v>Sturgeon River-M-68</v>
      </c>
      <c r="D48" s="5">
        <v>48</v>
      </c>
      <c r="E48" s="71">
        <f t="shared" si="5"/>
        <v>17.666666666666668</v>
      </c>
      <c r="F48" s="72">
        <f t="shared" si="6"/>
        <v>9</v>
      </c>
      <c r="G48" s="73">
        <f t="shared" si="7"/>
        <v>5.666666666666667</v>
      </c>
      <c r="H48" s="9" t="s">
        <v>119</v>
      </c>
      <c r="I48" s="9" t="s">
        <v>119</v>
      </c>
      <c r="J48" s="9" t="s">
        <v>119</v>
      </c>
      <c r="K48" s="9" t="s">
        <v>119</v>
      </c>
      <c r="L48" s="9" t="s">
        <v>119</v>
      </c>
      <c r="M48" s="9" t="s">
        <v>119</v>
      </c>
      <c r="N48" s="9" t="s">
        <v>119</v>
      </c>
      <c r="O48" s="9" t="s">
        <v>119</v>
      </c>
      <c r="P48" s="9" t="s">
        <v>119</v>
      </c>
      <c r="Q48" s="9" t="s">
        <v>119</v>
      </c>
      <c r="R48" s="9" t="s">
        <v>119</v>
      </c>
      <c r="S48" s="9" t="s">
        <v>119</v>
      </c>
      <c r="T48" s="9">
        <v>18</v>
      </c>
      <c r="U48" s="9">
        <v>15</v>
      </c>
      <c r="V48" s="9">
        <v>20</v>
      </c>
      <c r="W48" s="9" t="s">
        <v>119</v>
      </c>
      <c r="X48" s="9" t="s">
        <v>119</v>
      </c>
      <c r="Y48" s="9" t="s">
        <v>119</v>
      </c>
      <c r="Z48" s="9" t="s">
        <v>119</v>
      </c>
      <c r="AA48" s="9" t="s">
        <v>119</v>
      </c>
      <c r="AB48" s="9" t="s">
        <v>119</v>
      </c>
      <c r="AC48" s="9" t="s">
        <v>119</v>
      </c>
      <c r="AD48" s="9" t="s">
        <v>119</v>
      </c>
      <c r="AE48" s="9" t="s">
        <v>119</v>
      </c>
      <c r="AF48" s="9" t="s">
        <v>119</v>
      </c>
      <c r="AG48" s="9"/>
      <c r="AH48" s="9"/>
      <c r="AI48" s="9"/>
      <c r="AJ48" s="9"/>
      <c r="AK48" s="9"/>
      <c r="AL48" s="9"/>
      <c r="AM48" s="156" t="s">
        <v>119</v>
      </c>
      <c r="AN48" s="156" t="s">
        <v>119</v>
      </c>
      <c r="AO48" s="156" t="s">
        <v>119</v>
      </c>
      <c r="AP48" s="156" t="s">
        <v>119</v>
      </c>
      <c r="AQ48" s="156" t="s">
        <v>119</v>
      </c>
      <c r="AR48" s="158" t="s">
        <v>119</v>
      </c>
      <c r="AS48" s="158" t="s">
        <v>119</v>
      </c>
      <c r="AT48" s="156" t="s">
        <v>119</v>
      </c>
      <c r="AU48" s="156" t="s">
        <v>119</v>
      </c>
      <c r="AV48" s="156" t="s">
        <v>119</v>
      </c>
      <c r="AW48" s="156" t="s">
        <v>119</v>
      </c>
      <c r="AX48" s="156" t="s">
        <v>119</v>
      </c>
      <c r="AY48" s="156">
        <v>8</v>
      </c>
      <c r="AZ48" s="156">
        <v>11</v>
      </c>
      <c r="BA48" s="156">
        <v>8</v>
      </c>
      <c r="BB48" s="156" t="s">
        <v>119</v>
      </c>
      <c r="BC48" s="156" t="s">
        <v>119</v>
      </c>
      <c r="BD48" s="156" t="s">
        <v>119</v>
      </c>
      <c r="BE48" s="156" t="s">
        <v>119</v>
      </c>
      <c r="BF48" s="156" t="s">
        <v>119</v>
      </c>
      <c r="BG48" s="156" t="s">
        <v>119</v>
      </c>
      <c r="BH48" s="156" t="s">
        <v>119</v>
      </c>
      <c r="BI48" s="156" t="s">
        <v>119</v>
      </c>
      <c r="BJ48" s="156" t="s">
        <v>119</v>
      </c>
      <c r="BK48" s="156" t="s">
        <v>119</v>
      </c>
      <c r="BL48" s="156"/>
      <c r="BM48" s="156"/>
      <c r="BN48" s="156"/>
      <c r="BO48" s="156"/>
      <c r="BP48" s="175"/>
      <c r="BQ48" s="175"/>
      <c r="BR48" s="166" t="s">
        <v>119</v>
      </c>
      <c r="BS48" s="166" t="s">
        <v>119</v>
      </c>
      <c r="BT48" s="166" t="s">
        <v>119</v>
      </c>
      <c r="BU48" s="166" t="s">
        <v>119</v>
      </c>
      <c r="BV48" s="166" t="s">
        <v>119</v>
      </c>
      <c r="BW48" s="166" t="s">
        <v>119</v>
      </c>
      <c r="BX48" s="166" t="s">
        <v>119</v>
      </c>
      <c r="BY48" s="166" t="s">
        <v>119</v>
      </c>
      <c r="BZ48" s="166" t="s">
        <v>119</v>
      </c>
      <c r="CA48" s="166" t="s">
        <v>119</v>
      </c>
      <c r="CB48" s="166" t="s">
        <v>119</v>
      </c>
      <c r="CC48" s="166" t="s">
        <v>119</v>
      </c>
      <c r="CD48" s="166">
        <v>5</v>
      </c>
      <c r="CE48" s="166">
        <v>6</v>
      </c>
      <c r="CF48" s="166">
        <v>6</v>
      </c>
      <c r="CG48" s="166" t="s">
        <v>119</v>
      </c>
      <c r="CH48" s="166" t="s">
        <v>119</v>
      </c>
      <c r="CI48" s="166" t="s">
        <v>119</v>
      </c>
      <c r="CJ48" s="166" t="s">
        <v>119</v>
      </c>
      <c r="CK48" s="166" t="s">
        <v>119</v>
      </c>
      <c r="CL48" s="166" t="s">
        <v>119</v>
      </c>
      <c r="CM48" s="166" t="s">
        <v>119</v>
      </c>
      <c r="CN48" s="166" t="s">
        <v>119</v>
      </c>
      <c r="CO48" s="168" t="s">
        <v>119</v>
      </c>
      <c r="CP48" s="168" t="s">
        <v>119</v>
      </c>
      <c r="CQ48" s="168"/>
      <c r="CR48" s="168"/>
      <c r="CS48" s="176"/>
      <c r="CT48" s="176"/>
      <c r="CU48" s="176"/>
      <c r="CV48" s="176"/>
    </row>
    <row r="49" spans="1:100" s="146" customFormat="1" x14ac:dyDescent="0.3">
      <c r="A49" s="12" t="s">
        <v>72</v>
      </c>
      <c r="B49" s="12" t="s">
        <v>146</v>
      </c>
      <c r="C49" s="5" t="str">
        <f t="shared" si="4"/>
        <v>Sturgeon River-Sturgeon Valley Road</v>
      </c>
      <c r="D49" s="5">
        <v>49</v>
      </c>
      <c r="E49" s="71">
        <f t="shared" si="5"/>
        <v>18.7</v>
      </c>
      <c r="F49" s="72">
        <f t="shared" si="6"/>
        <v>10.199999999999999</v>
      </c>
      <c r="G49" s="73">
        <f t="shared" si="7"/>
        <v>5.6</v>
      </c>
      <c r="H49" s="9" t="s">
        <v>119</v>
      </c>
      <c r="I49" s="9" t="s">
        <v>119</v>
      </c>
      <c r="J49" s="9" t="s">
        <v>119</v>
      </c>
      <c r="K49" s="9" t="s">
        <v>119</v>
      </c>
      <c r="L49" s="9" t="s">
        <v>119</v>
      </c>
      <c r="M49" s="9" t="s">
        <v>119</v>
      </c>
      <c r="N49" s="9" t="s">
        <v>119</v>
      </c>
      <c r="O49" s="9" t="s">
        <v>119</v>
      </c>
      <c r="P49" s="9" t="s">
        <v>119</v>
      </c>
      <c r="Q49" s="9" t="s">
        <v>119</v>
      </c>
      <c r="R49" s="9" t="s">
        <v>119</v>
      </c>
      <c r="S49" s="9">
        <v>22</v>
      </c>
      <c r="T49" s="9">
        <v>15</v>
      </c>
      <c r="U49" s="9">
        <v>21</v>
      </c>
      <c r="V49" s="9">
        <v>21</v>
      </c>
      <c r="W49" s="9">
        <v>24</v>
      </c>
      <c r="X49" s="9">
        <v>16</v>
      </c>
      <c r="Y49" s="9">
        <v>17</v>
      </c>
      <c r="Z49" s="9">
        <v>14</v>
      </c>
      <c r="AA49" s="9" t="s">
        <v>119</v>
      </c>
      <c r="AB49" s="9" t="s">
        <v>119</v>
      </c>
      <c r="AC49" s="9" t="s">
        <v>119</v>
      </c>
      <c r="AD49" s="9" t="s">
        <v>119</v>
      </c>
      <c r="AE49" s="9">
        <v>24</v>
      </c>
      <c r="AF49" s="9" t="s">
        <v>119</v>
      </c>
      <c r="AG49" s="173"/>
      <c r="AH49" s="9"/>
      <c r="AI49" s="9">
        <v>13</v>
      </c>
      <c r="AJ49" s="9"/>
      <c r="AK49" s="9"/>
      <c r="AL49" s="9"/>
      <c r="AM49" s="156" t="s">
        <v>119</v>
      </c>
      <c r="AN49" s="156" t="s">
        <v>119</v>
      </c>
      <c r="AO49" s="156" t="s">
        <v>119</v>
      </c>
      <c r="AP49" s="156" t="s">
        <v>119</v>
      </c>
      <c r="AQ49" s="156" t="s">
        <v>119</v>
      </c>
      <c r="AR49" s="158" t="s">
        <v>119</v>
      </c>
      <c r="AS49" s="158" t="s">
        <v>119</v>
      </c>
      <c r="AT49" s="156" t="s">
        <v>119</v>
      </c>
      <c r="AU49" s="156" t="s">
        <v>119</v>
      </c>
      <c r="AV49" s="156" t="s">
        <v>119</v>
      </c>
      <c r="AW49" s="156" t="s">
        <v>119</v>
      </c>
      <c r="AX49" s="156">
        <v>13</v>
      </c>
      <c r="AY49" s="156">
        <v>7</v>
      </c>
      <c r="AZ49" s="156">
        <v>11</v>
      </c>
      <c r="BA49" s="156">
        <v>14</v>
      </c>
      <c r="BB49" s="156">
        <v>12</v>
      </c>
      <c r="BC49" s="156">
        <v>9</v>
      </c>
      <c r="BD49" s="156">
        <v>6</v>
      </c>
      <c r="BE49" s="156">
        <v>10</v>
      </c>
      <c r="BF49" s="156" t="s">
        <v>119</v>
      </c>
      <c r="BG49" s="156" t="s">
        <v>119</v>
      </c>
      <c r="BH49" s="156" t="s">
        <v>119</v>
      </c>
      <c r="BI49" s="156" t="s">
        <v>119</v>
      </c>
      <c r="BJ49" s="156">
        <v>13</v>
      </c>
      <c r="BK49" s="156" t="s">
        <v>119</v>
      </c>
      <c r="BL49" s="156"/>
      <c r="BM49" s="156"/>
      <c r="BN49" s="156">
        <v>7</v>
      </c>
      <c r="BO49" s="156"/>
      <c r="BP49" s="175"/>
      <c r="BQ49" s="175"/>
      <c r="BR49" s="166" t="s">
        <v>119</v>
      </c>
      <c r="BS49" s="166" t="s">
        <v>119</v>
      </c>
      <c r="BT49" s="166" t="s">
        <v>119</v>
      </c>
      <c r="BU49" s="166" t="s">
        <v>119</v>
      </c>
      <c r="BV49" s="166" t="s">
        <v>119</v>
      </c>
      <c r="BW49" s="166" t="s">
        <v>119</v>
      </c>
      <c r="BX49" s="166" t="s">
        <v>119</v>
      </c>
      <c r="BY49" s="166" t="s">
        <v>119</v>
      </c>
      <c r="BZ49" s="166" t="s">
        <v>119</v>
      </c>
      <c r="CA49" s="166" t="s">
        <v>119</v>
      </c>
      <c r="CB49" s="166" t="s">
        <v>119</v>
      </c>
      <c r="CC49" s="166">
        <v>5</v>
      </c>
      <c r="CD49" s="166">
        <v>4</v>
      </c>
      <c r="CE49" s="166">
        <v>7</v>
      </c>
      <c r="CF49" s="166">
        <v>8</v>
      </c>
      <c r="CG49" s="166">
        <v>7</v>
      </c>
      <c r="CH49" s="166">
        <v>5</v>
      </c>
      <c r="CI49" s="166">
        <v>5</v>
      </c>
      <c r="CJ49" s="166">
        <v>5</v>
      </c>
      <c r="CK49" s="166" t="s">
        <v>119</v>
      </c>
      <c r="CL49" s="166" t="s">
        <v>119</v>
      </c>
      <c r="CM49" s="166" t="s">
        <v>119</v>
      </c>
      <c r="CN49" s="166" t="s">
        <v>120</v>
      </c>
      <c r="CO49" s="168">
        <v>8</v>
      </c>
      <c r="CP49" s="168" t="s">
        <v>119</v>
      </c>
      <c r="CQ49" s="168"/>
      <c r="CR49" s="168"/>
      <c r="CS49" s="176">
        <v>2</v>
      </c>
      <c r="CT49" s="176"/>
      <c r="CU49" s="176"/>
      <c r="CV49" s="176"/>
    </row>
    <row r="50" spans="1:100" s="146" customFormat="1" x14ac:dyDescent="0.3">
      <c r="A50" s="12" t="s">
        <v>72</v>
      </c>
      <c r="B50" s="12" t="s">
        <v>244</v>
      </c>
      <c r="C50" s="5" t="str">
        <f t="shared" si="4"/>
        <v>Sturgeon River-Fisher Woods Road</v>
      </c>
      <c r="D50" s="5">
        <v>50</v>
      </c>
      <c r="E50" s="71">
        <f t="shared" si="5"/>
        <v>20.333333333333332</v>
      </c>
      <c r="F50" s="72">
        <f t="shared" si="6"/>
        <v>9.8333333333333339</v>
      </c>
      <c r="G50" s="73">
        <f t="shared" si="7"/>
        <v>6.666666666666667</v>
      </c>
      <c r="H50" s="9" t="s">
        <v>119</v>
      </c>
      <c r="I50" s="9" t="s">
        <v>119</v>
      </c>
      <c r="J50" s="9" t="s">
        <v>119</v>
      </c>
      <c r="K50" s="9" t="s">
        <v>119</v>
      </c>
      <c r="L50" s="9" t="s">
        <v>119</v>
      </c>
      <c r="M50" s="9" t="s">
        <v>119</v>
      </c>
      <c r="N50" s="9" t="s">
        <v>119</v>
      </c>
      <c r="O50" s="9" t="s">
        <v>119</v>
      </c>
      <c r="P50" s="9" t="s">
        <v>119</v>
      </c>
      <c r="Q50" s="9" t="s">
        <v>119</v>
      </c>
      <c r="R50" s="9" t="s">
        <v>119</v>
      </c>
      <c r="S50" s="9" t="s">
        <v>119</v>
      </c>
      <c r="T50" s="9" t="s">
        <v>119</v>
      </c>
      <c r="U50" s="9" t="s">
        <v>119</v>
      </c>
      <c r="V50" s="9" t="s">
        <v>119</v>
      </c>
      <c r="W50" s="9" t="s">
        <v>119</v>
      </c>
      <c r="X50" s="9">
        <v>22</v>
      </c>
      <c r="Y50" s="9">
        <v>20</v>
      </c>
      <c r="Z50" s="9" t="s">
        <v>119</v>
      </c>
      <c r="AA50" s="9">
        <v>19</v>
      </c>
      <c r="AB50" s="9">
        <v>24</v>
      </c>
      <c r="AC50" s="9">
        <v>16</v>
      </c>
      <c r="AD50" s="9">
        <v>21</v>
      </c>
      <c r="AE50" s="9" t="s">
        <v>119</v>
      </c>
      <c r="AF50" s="9" t="s">
        <v>119</v>
      </c>
      <c r="AG50" s="9"/>
      <c r="AH50" s="9"/>
      <c r="AI50" s="9"/>
      <c r="AJ50" s="9"/>
      <c r="AK50" s="9"/>
      <c r="AL50" s="9"/>
      <c r="AM50" s="156" t="s">
        <v>119</v>
      </c>
      <c r="AN50" s="156" t="s">
        <v>119</v>
      </c>
      <c r="AO50" s="156" t="s">
        <v>119</v>
      </c>
      <c r="AP50" s="156" t="s">
        <v>119</v>
      </c>
      <c r="AQ50" s="156" t="s">
        <v>119</v>
      </c>
      <c r="AR50" s="158" t="s">
        <v>119</v>
      </c>
      <c r="AS50" s="158" t="s">
        <v>119</v>
      </c>
      <c r="AT50" s="156" t="s">
        <v>119</v>
      </c>
      <c r="AU50" s="156" t="s">
        <v>119</v>
      </c>
      <c r="AV50" s="156" t="s">
        <v>119</v>
      </c>
      <c r="AW50" s="156" t="s">
        <v>119</v>
      </c>
      <c r="AX50" s="156" t="s">
        <v>119</v>
      </c>
      <c r="AY50" s="156" t="s">
        <v>119</v>
      </c>
      <c r="AZ50" s="156" t="s">
        <v>119</v>
      </c>
      <c r="BA50" s="156" t="s">
        <v>119</v>
      </c>
      <c r="BB50" s="156" t="s">
        <v>119</v>
      </c>
      <c r="BC50" s="156">
        <v>8</v>
      </c>
      <c r="BD50" s="156">
        <v>12</v>
      </c>
      <c r="BE50" s="156" t="s">
        <v>119</v>
      </c>
      <c r="BF50" s="156">
        <v>10</v>
      </c>
      <c r="BG50" s="156">
        <v>11</v>
      </c>
      <c r="BH50" s="156">
        <v>9</v>
      </c>
      <c r="BI50" s="156">
        <v>9</v>
      </c>
      <c r="BJ50" s="156" t="s">
        <v>119</v>
      </c>
      <c r="BK50" s="156" t="s">
        <v>119</v>
      </c>
      <c r="BL50" s="156"/>
      <c r="BM50" s="156"/>
      <c r="BN50" s="156"/>
      <c r="BO50" s="156"/>
      <c r="BP50" s="175"/>
      <c r="BQ50" s="175"/>
      <c r="BR50" s="166" t="s">
        <v>119</v>
      </c>
      <c r="BS50" s="166" t="s">
        <v>119</v>
      </c>
      <c r="BT50" s="166" t="s">
        <v>119</v>
      </c>
      <c r="BU50" s="166" t="s">
        <v>119</v>
      </c>
      <c r="BV50" s="166" t="s">
        <v>119</v>
      </c>
      <c r="BW50" s="166" t="s">
        <v>119</v>
      </c>
      <c r="BX50" s="166" t="s">
        <v>119</v>
      </c>
      <c r="BY50" s="166" t="s">
        <v>119</v>
      </c>
      <c r="BZ50" s="166" t="s">
        <v>119</v>
      </c>
      <c r="CA50" s="166" t="s">
        <v>119</v>
      </c>
      <c r="CB50" s="166" t="s">
        <v>119</v>
      </c>
      <c r="CC50" s="166" t="s">
        <v>119</v>
      </c>
      <c r="CD50" s="166" t="s">
        <v>119</v>
      </c>
      <c r="CE50" s="166" t="s">
        <v>119</v>
      </c>
      <c r="CF50" s="166" t="s">
        <v>119</v>
      </c>
      <c r="CG50" s="166" t="s">
        <v>119</v>
      </c>
      <c r="CH50" s="166">
        <v>5</v>
      </c>
      <c r="CI50" s="166">
        <v>8</v>
      </c>
      <c r="CJ50" s="166" t="s">
        <v>119</v>
      </c>
      <c r="CK50" s="166">
        <v>7</v>
      </c>
      <c r="CL50" s="166">
        <v>7</v>
      </c>
      <c r="CM50" s="166">
        <v>7</v>
      </c>
      <c r="CN50" s="166">
        <v>6</v>
      </c>
      <c r="CO50" s="168" t="s">
        <v>119</v>
      </c>
      <c r="CP50" s="168" t="s">
        <v>119</v>
      </c>
      <c r="CQ50" s="168"/>
      <c r="CR50" s="168"/>
      <c r="CS50" s="176"/>
      <c r="CT50" s="176"/>
      <c r="CU50" s="176"/>
      <c r="CV50" s="176"/>
    </row>
    <row r="51" spans="1:100" s="146" customFormat="1" x14ac:dyDescent="0.3">
      <c r="A51" s="12" t="s">
        <v>72</v>
      </c>
      <c r="B51" s="12" t="s">
        <v>212</v>
      </c>
      <c r="C51" s="5" t="str">
        <f t="shared" si="4"/>
        <v>Sturgeon River-West Branch-Old 27 Park</v>
      </c>
      <c r="D51" s="5">
        <v>51</v>
      </c>
      <c r="E51" s="71">
        <f t="shared" si="5"/>
        <v>25.857142857142858</v>
      </c>
      <c r="F51" s="72">
        <f t="shared" si="6"/>
        <v>13.285714285714286</v>
      </c>
      <c r="G51" s="73">
        <f t="shared" si="7"/>
        <v>8.7142857142857135</v>
      </c>
      <c r="H51" s="9" t="s">
        <v>119</v>
      </c>
      <c r="I51" s="9" t="s">
        <v>119</v>
      </c>
      <c r="J51" s="9" t="s">
        <v>119</v>
      </c>
      <c r="K51" s="9" t="s">
        <v>119</v>
      </c>
      <c r="L51" s="9" t="s">
        <v>119</v>
      </c>
      <c r="M51" s="9" t="s">
        <v>119</v>
      </c>
      <c r="N51" s="9" t="s">
        <v>119</v>
      </c>
      <c r="O51" s="9" t="s">
        <v>119</v>
      </c>
      <c r="P51" s="9">
        <v>27</v>
      </c>
      <c r="Q51" s="9" t="s">
        <v>119</v>
      </c>
      <c r="R51" s="9" t="s">
        <v>119</v>
      </c>
      <c r="S51" s="9" t="s">
        <v>119</v>
      </c>
      <c r="T51" s="9">
        <v>30</v>
      </c>
      <c r="U51" s="9">
        <v>22</v>
      </c>
      <c r="V51" s="9">
        <v>26</v>
      </c>
      <c r="W51" s="9">
        <v>34</v>
      </c>
      <c r="X51" s="9">
        <v>20</v>
      </c>
      <c r="Y51" s="9">
        <v>24</v>
      </c>
      <c r="Z51" s="9">
        <v>22</v>
      </c>
      <c r="AA51" s="9">
        <v>27</v>
      </c>
      <c r="AB51" s="9">
        <v>34</v>
      </c>
      <c r="AC51" s="9">
        <v>22</v>
      </c>
      <c r="AD51" s="9" t="s">
        <v>119</v>
      </c>
      <c r="AE51" s="9">
        <v>28</v>
      </c>
      <c r="AF51" s="9">
        <v>24</v>
      </c>
      <c r="AG51" s="9">
        <v>22</v>
      </c>
      <c r="AH51" s="9"/>
      <c r="AI51" s="9"/>
      <c r="AJ51" s="9"/>
      <c r="AK51" s="9"/>
      <c r="AL51" s="9"/>
      <c r="AM51" s="156" t="s">
        <v>119</v>
      </c>
      <c r="AN51" s="156" t="s">
        <v>119</v>
      </c>
      <c r="AO51" s="156" t="s">
        <v>119</v>
      </c>
      <c r="AP51" s="156" t="s">
        <v>119</v>
      </c>
      <c r="AQ51" s="156" t="s">
        <v>119</v>
      </c>
      <c r="AR51" s="158" t="s">
        <v>119</v>
      </c>
      <c r="AS51" s="158" t="s">
        <v>119</v>
      </c>
      <c r="AT51" s="156" t="s">
        <v>119</v>
      </c>
      <c r="AU51" s="156">
        <v>16</v>
      </c>
      <c r="AV51" s="156" t="s">
        <v>119</v>
      </c>
      <c r="AW51" s="156" t="s">
        <v>119</v>
      </c>
      <c r="AX51" s="156" t="s">
        <v>119</v>
      </c>
      <c r="AY51" s="156">
        <v>13</v>
      </c>
      <c r="AZ51" s="156">
        <v>11</v>
      </c>
      <c r="BA51" s="156">
        <v>14</v>
      </c>
      <c r="BB51" s="156">
        <v>13</v>
      </c>
      <c r="BC51" s="156">
        <v>11</v>
      </c>
      <c r="BD51" s="156">
        <v>13</v>
      </c>
      <c r="BE51" s="156">
        <v>11</v>
      </c>
      <c r="BF51" s="156">
        <v>19</v>
      </c>
      <c r="BG51" s="156">
        <v>18</v>
      </c>
      <c r="BH51" s="156">
        <v>9</v>
      </c>
      <c r="BI51" s="156" t="s">
        <v>119</v>
      </c>
      <c r="BJ51" s="156">
        <v>14</v>
      </c>
      <c r="BK51" s="156">
        <v>10</v>
      </c>
      <c r="BL51" s="156">
        <v>14</v>
      </c>
      <c r="BM51" s="156"/>
      <c r="BN51" s="156"/>
      <c r="BO51" s="156"/>
      <c r="BP51" s="175"/>
      <c r="BQ51" s="175"/>
      <c r="BR51" s="166" t="s">
        <v>119</v>
      </c>
      <c r="BS51" s="166" t="s">
        <v>119</v>
      </c>
      <c r="BT51" s="166" t="s">
        <v>119</v>
      </c>
      <c r="BU51" s="166" t="s">
        <v>119</v>
      </c>
      <c r="BV51" s="166" t="s">
        <v>119</v>
      </c>
      <c r="BW51" s="166" t="s">
        <v>119</v>
      </c>
      <c r="BX51" s="166" t="s">
        <v>119</v>
      </c>
      <c r="BY51" s="166" t="s">
        <v>119</v>
      </c>
      <c r="BZ51" s="166">
        <v>11</v>
      </c>
      <c r="CA51" s="166" t="s">
        <v>119</v>
      </c>
      <c r="CB51" s="166" t="s">
        <v>119</v>
      </c>
      <c r="CC51" s="166" t="s">
        <v>119</v>
      </c>
      <c r="CD51" s="166">
        <v>7</v>
      </c>
      <c r="CE51" s="166">
        <v>9</v>
      </c>
      <c r="CF51" s="166">
        <v>9</v>
      </c>
      <c r="CG51" s="166">
        <v>11</v>
      </c>
      <c r="CH51" s="166">
        <v>7</v>
      </c>
      <c r="CI51" s="166">
        <v>11</v>
      </c>
      <c r="CJ51" s="166">
        <v>9</v>
      </c>
      <c r="CK51" s="166">
        <v>4</v>
      </c>
      <c r="CL51" s="166">
        <v>12</v>
      </c>
      <c r="CM51" s="166">
        <v>6</v>
      </c>
      <c r="CN51" s="166" t="s">
        <v>119</v>
      </c>
      <c r="CO51" s="168">
        <v>12</v>
      </c>
      <c r="CP51" s="168">
        <v>8</v>
      </c>
      <c r="CQ51" s="168">
        <v>6</v>
      </c>
      <c r="CR51" s="168"/>
      <c r="CS51" s="176"/>
      <c r="CT51" s="176"/>
      <c r="CU51" s="176"/>
      <c r="CV51" s="176"/>
    </row>
    <row r="52" spans="1:100" x14ac:dyDescent="0.3">
      <c r="A52" s="12" t="s">
        <v>72</v>
      </c>
      <c r="B52" s="12" t="s">
        <v>254</v>
      </c>
      <c r="C52" s="5" t="str">
        <f t="shared" si="4"/>
        <v>Sturgeon River-Wolverine, E. Main St</v>
      </c>
      <c r="D52" s="5">
        <v>52</v>
      </c>
      <c r="E52" s="71">
        <f t="shared" si="5"/>
        <v>20.846153846153847</v>
      </c>
      <c r="F52" s="72">
        <f t="shared" si="6"/>
        <v>10.846153846153847</v>
      </c>
      <c r="G52" s="73">
        <f t="shared" si="7"/>
        <v>7.5384615384615383</v>
      </c>
      <c r="H52" s="9" t="s">
        <v>119</v>
      </c>
      <c r="I52" s="9" t="s">
        <v>119</v>
      </c>
      <c r="J52" s="9" t="s">
        <v>119</v>
      </c>
      <c r="K52" s="9" t="s">
        <v>119</v>
      </c>
      <c r="L52" s="9" t="s">
        <v>119</v>
      </c>
      <c r="M52" s="9" t="s">
        <v>119</v>
      </c>
      <c r="N52" s="9" t="s">
        <v>119</v>
      </c>
      <c r="O52" s="9" t="s">
        <v>119</v>
      </c>
      <c r="P52" s="9" t="s">
        <v>119</v>
      </c>
      <c r="Q52" s="9" t="s">
        <v>119</v>
      </c>
      <c r="R52" s="9" t="s">
        <v>119</v>
      </c>
      <c r="S52" s="9" t="s">
        <v>119</v>
      </c>
      <c r="T52" s="9">
        <v>15</v>
      </c>
      <c r="U52" s="9">
        <v>18</v>
      </c>
      <c r="V52" s="9">
        <v>20</v>
      </c>
      <c r="W52" s="9">
        <v>23</v>
      </c>
      <c r="X52" s="9">
        <v>21</v>
      </c>
      <c r="Y52" s="9">
        <v>26</v>
      </c>
      <c r="Z52" s="9">
        <v>21</v>
      </c>
      <c r="AA52" s="9">
        <v>23</v>
      </c>
      <c r="AB52" s="9">
        <v>25</v>
      </c>
      <c r="AC52" s="9">
        <v>21</v>
      </c>
      <c r="AD52" s="9">
        <v>22</v>
      </c>
      <c r="AE52" s="9">
        <v>20</v>
      </c>
      <c r="AF52" s="9" t="s">
        <v>119</v>
      </c>
      <c r="AG52" s="9">
        <v>16</v>
      </c>
      <c r="AH52" s="9"/>
      <c r="AI52" s="9"/>
      <c r="AJ52" s="9"/>
      <c r="AK52" s="9"/>
      <c r="AL52" s="9"/>
      <c r="AM52" s="156" t="s">
        <v>119</v>
      </c>
      <c r="AN52" s="156" t="s">
        <v>119</v>
      </c>
      <c r="AO52" s="156" t="s">
        <v>119</v>
      </c>
      <c r="AP52" s="156" t="s">
        <v>119</v>
      </c>
      <c r="AQ52" s="156" t="s">
        <v>119</v>
      </c>
      <c r="AR52" s="158" t="s">
        <v>119</v>
      </c>
      <c r="AS52" s="158" t="s">
        <v>119</v>
      </c>
      <c r="AT52" s="156" t="s">
        <v>119</v>
      </c>
      <c r="AU52" s="156" t="s">
        <v>119</v>
      </c>
      <c r="AV52" s="156" t="s">
        <v>119</v>
      </c>
      <c r="AW52" s="156" t="s">
        <v>119</v>
      </c>
      <c r="AX52" s="156" t="s">
        <v>119</v>
      </c>
      <c r="AY52" s="156">
        <v>8</v>
      </c>
      <c r="AZ52" s="156">
        <v>10</v>
      </c>
      <c r="BA52" s="156">
        <v>10</v>
      </c>
      <c r="BB52" s="156">
        <v>12</v>
      </c>
      <c r="BC52" s="156">
        <v>10</v>
      </c>
      <c r="BD52" s="156">
        <v>13</v>
      </c>
      <c r="BE52" s="156">
        <v>12</v>
      </c>
      <c r="BF52" s="156">
        <v>12</v>
      </c>
      <c r="BG52" s="156">
        <v>13</v>
      </c>
      <c r="BH52" s="156">
        <v>11</v>
      </c>
      <c r="BI52" s="156">
        <v>11</v>
      </c>
      <c r="BJ52" s="156">
        <v>11</v>
      </c>
      <c r="BK52" s="156" t="s">
        <v>119</v>
      </c>
      <c r="BL52" s="164">
        <v>8</v>
      </c>
      <c r="BM52" s="156"/>
      <c r="BN52" s="156"/>
      <c r="BO52" s="156"/>
      <c r="BR52" s="166" t="s">
        <v>119</v>
      </c>
      <c r="BS52" s="166" t="s">
        <v>119</v>
      </c>
      <c r="BT52" s="166" t="s">
        <v>119</v>
      </c>
      <c r="BU52" s="166" t="s">
        <v>119</v>
      </c>
      <c r="BV52" s="166" t="s">
        <v>119</v>
      </c>
      <c r="BW52" s="166" t="s">
        <v>119</v>
      </c>
      <c r="BX52" s="166" t="s">
        <v>119</v>
      </c>
      <c r="BY52" s="166" t="s">
        <v>119</v>
      </c>
      <c r="BZ52" s="166" t="s">
        <v>119</v>
      </c>
      <c r="CA52" s="166" t="s">
        <v>119</v>
      </c>
      <c r="CB52" s="166" t="s">
        <v>119</v>
      </c>
      <c r="CC52" s="166" t="s">
        <v>119</v>
      </c>
      <c r="CD52" s="166">
        <v>4</v>
      </c>
      <c r="CE52" s="166">
        <v>7</v>
      </c>
      <c r="CF52" s="166">
        <v>7</v>
      </c>
      <c r="CG52" s="166">
        <v>8</v>
      </c>
      <c r="CH52" s="166">
        <v>7</v>
      </c>
      <c r="CI52" s="166">
        <v>10</v>
      </c>
      <c r="CJ52" s="166">
        <v>6</v>
      </c>
      <c r="CK52" s="166">
        <v>9</v>
      </c>
      <c r="CL52" s="166">
        <v>8</v>
      </c>
      <c r="CM52" s="166">
        <v>8</v>
      </c>
      <c r="CN52" s="166">
        <v>9</v>
      </c>
      <c r="CO52" s="168">
        <v>9</v>
      </c>
      <c r="CP52" s="168" t="s">
        <v>119</v>
      </c>
      <c r="CQ52" s="172">
        <v>6</v>
      </c>
    </row>
    <row r="53" spans="1:100" x14ac:dyDescent="0.3">
      <c r="A53" s="4" t="s">
        <v>73</v>
      </c>
      <c r="B53" s="12" t="s">
        <v>77</v>
      </c>
      <c r="C53" s="5" t="str">
        <f t="shared" si="4"/>
        <v>Tannery Creek-Mouth, Bike Path</v>
      </c>
      <c r="D53" s="5">
        <v>53</v>
      </c>
      <c r="E53" s="71">
        <f t="shared" si="5"/>
        <v>11.047619047619047</v>
      </c>
      <c r="F53" s="72">
        <f t="shared" si="6"/>
        <v>5.333333333333333</v>
      </c>
      <c r="G53" s="73">
        <f t="shared" si="7"/>
        <v>1.0952380952380953</v>
      </c>
      <c r="H53" s="9" t="s">
        <v>119</v>
      </c>
      <c r="I53" s="9" t="s">
        <v>119</v>
      </c>
      <c r="J53" s="9" t="s">
        <v>119</v>
      </c>
      <c r="K53" s="9" t="s">
        <v>119</v>
      </c>
      <c r="L53" s="9">
        <v>8</v>
      </c>
      <c r="M53" s="9">
        <v>11</v>
      </c>
      <c r="N53" s="9">
        <v>7</v>
      </c>
      <c r="O53" s="9">
        <v>15</v>
      </c>
      <c r="P53" s="9" t="s">
        <v>119</v>
      </c>
      <c r="Q53" s="9">
        <v>11</v>
      </c>
      <c r="R53" s="9">
        <v>17</v>
      </c>
      <c r="S53" s="9" t="s">
        <v>119</v>
      </c>
      <c r="T53" s="9">
        <v>10</v>
      </c>
      <c r="U53" s="9">
        <v>12</v>
      </c>
      <c r="V53" s="9">
        <v>10</v>
      </c>
      <c r="W53" s="9">
        <v>10</v>
      </c>
      <c r="X53" s="9" t="s">
        <v>119</v>
      </c>
      <c r="Y53" s="9">
        <v>8</v>
      </c>
      <c r="Z53" s="9">
        <v>10</v>
      </c>
      <c r="AA53" s="9">
        <v>9</v>
      </c>
      <c r="AB53" s="9">
        <v>12</v>
      </c>
      <c r="AC53" s="9">
        <v>10</v>
      </c>
      <c r="AD53" s="9">
        <v>17</v>
      </c>
      <c r="AE53" s="9">
        <v>9</v>
      </c>
      <c r="AF53" s="9">
        <v>13</v>
      </c>
      <c r="AG53" s="9">
        <v>8</v>
      </c>
      <c r="AH53" s="9">
        <v>12</v>
      </c>
      <c r="AI53" s="173">
        <v>13</v>
      </c>
      <c r="AJ53" s="9"/>
      <c r="AK53" s="9"/>
      <c r="AL53" s="9"/>
      <c r="AM53" s="156"/>
      <c r="AN53" s="156"/>
      <c r="AO53" s="156"/>
      <c r="AP53" s="156"/>
      <c r="AQ53" s="156"/>
      <c r="AR53" s="158"/>
      <c r="AS53" s="158"/>
      <c r="AT53" s="156"/>
      <c r="AU53" s="156"/>
      <c r="AV53" s="156"/>
      <c r="AW53" s="156"/>
      <c r="AX53" s="156"/>
      <c r="AY53" s="156"/>
      <c r="AZ53" s="156"/>
      <c r="BA53" s="156"/>
      <c r="BB53" s="156"/>
      <c r="BC53" s="156"/>
      <c r="BD53" s="156"/>
      <c r="BE53" s="156"/>
      <c r="BF53" s="156"/>
      <c r="BG53" s="156"/>
      <c r="BH53" s="156"/>
      <c r="BI53" s="156"/>
      <c r="BJ53" s="156"/>
      <c r="BK53" s="156"/>
      <c r="BL53" s="156">
        <v>3</v>
      </c>
      <c r="BM53" s="156">
        <v>7</v>
      </c>
      <c r="BN53" s="174">
        <v>6</v>
      </c>
      <c r="BO53" s="156"/>
      <c r="BR53" s="166" t="s">
        <v>119</v>
      </c>
      <c r="BS53" s="166" t="s">
        <v>119</v>
      </c>
      <c r="BT53" s="166" t="s">
        <v>119</v>
      </c>
      <c r="BU53" s="166" t="s">
        <v>119</v>
      </c>
      <c r="BV53" s="166">
        <v>1</v>
      </c>
      <c r="BW53" s="166">
        <v>1</v>
      </c>
      <c r="BX53" s="166">
        <v>1</v>
      </c>
      <c r="BY53" s="166">
        <v>1</v>
      </c>
      <c r="BZ53" s="166" t="s">
        <v>119</v>
      </c>
      <c r="CA53" s="166">
        <v>0</v>
      </c>
      <c r="CB53" s="166">
        <v>2</v>
      </c>
      <c r="CC53" s="166" t="s">
        <v>119</v>
      </c>
      <c r="CD53" s="166">
        <v>1</v>
      </c>
      <c r="CE53" s="166">
        <v>0</v>
      </c>
      <c r="CF53" s="166">
        <v>0</v>
      </c>
      <c r="CG53" s="166">
        <v>0</v>
      </c>
      <c r="CH53" s="166" t="s">
        <v>119</v>
      </c>
      <c r="CI53" s="166">
        <v>0</v>
      </c>
      <c r="CJ53" s="166">
        <v>1</v>
      </c>
      <c r="CK53" s="166">
        <v>1</v>
      </c>
      <c r="CL53" s="166">
        <v>2</v>
      </c>
      <c r="CM53" s="166">
        <v>1</v>
      </c>
      <c r="CN53" s="166">
        <v>2</v>
      </c>
      <c r="CO53" s="168">
        <v>0</v>
      </c>
      <c r="CP53" s="168">
        <v>2</v>
      </c>
      <c r="CQ53" s="168">
        <v>2</v>
      </c>
      <c r="CR53" s="168">
        <v>3</v>
      </c>
      <c r="CS53" s="177">
        <v>2</v>
      </c>
    </row>
    <row r="54" spans="1:100" x14ac:dyDescent="0.3">
      <c r="A54" s="4" t="s">
        <v>73</v>
      </c>
      <c r="B54" s="12" t="s">
        <v>246</v>
      </c>
      <c r="C54" s="5" t="str">
        <f t="shared" si="4"/>
        <v>Tannery Creek-Country Club Road</v>
      </c>
      <c r="D54" s="5">
        <v>54</v>
      </c>
      <c r="E54" s="71">
        <f t="shared" si="5"/>
        <v>15.888888888888889</v>
      </c>
      <c r="F54" s="72">
        <f t="shared" si="6"/>
        <v>7.1111111111111107</v>
      </c>
      <c r="G54" s="73">
        <f t="shared" si="7"/>
        <v>3.4444444444444446</v>
      </c>
      <c r="H54" s="9" t="s">
        <v>119</v>
      </c>
      <c r="I54" s="9" t="s">
        <v>119</v>
      </c>
      <c r="J54" s="9" t="s">
        <v>119</v>
      </c>
      <c r="K54" s="9" t="s">
        <v>119</v>
      </c>
      <c r="L54" s="9" t="s">
        <v>119</v>
      </c>
      <c r="M54" s="9" t="s">
        <v>119</v>
      </c>
      <c r="N54" s="9" t="s">
        <v>119</v>
      </c>
      <c r="O54" s="9" t="s">
        <v>119</v>
      </c>
      <c r="P54" s="9" t="s">
        <v>119</v>
      </c>
      <c r="Q54" s="9" t="s">
        <v>119</v>
      </c>
      <c r="R54" s="9" t="s">
        <v>119</v>
      </c>
      <c r="S54" s="9" t="s">
        <v>119</v>
      </c>
      <c r="T54" s="9" t="s">
        <v>119</v>
      </c>
      <c r="U54" s="9" t="s">
        <v>119</v>
      </c>
      <c r="V54" s="9" t="s">
        <v>119</v>
      </c>
      <c r="W54" s="9">
        <v>21</v>
      </c>
      <c r="X54" s="9">
        <v>17</v>
      </c>
      <c r="Y54" s="9">
        <v>14</v>
      </c>
      <c r="Z54" s="9">
        <v>10</v>
      </c>
      <c r="AA54" s="9" t="s">
        <v>119</v>
      </c>
      <c r="AB54" s="9">
        <v>13</v>
      </c>
      <c r="AC54" s="9">
        <v>22</v>
      </c>
      <c r="AD54" s="9">
        <v>18</v>
      </c>
      <c r="AE54" s="9">
        <v>10</v>
      </c>
      <c r="AF54" s="9">
        <v>18</v>
      </c>
      <c r="AG54" s="9"/>
      <c r="AH54" s="9"/>
      <c r="AI54" s="9"/>
      <c r="AJ54" s="9"/>
      <c r="AK54" s="9"/>
      <c r="AL54" s="9"/>
      <c r="AM54" s="156" t="s">
        <v>119</v>
      </c>
      <c r="AN54" s="156" t="s">
        <v>119</v>
      </c>
      <c r="AO54" s="156" t="s">
        <v>119</v>
      </c>
      <c r="AP54" s="156" t="s">
        <v>119</v>
      </c>
      <c r="AQ54" s="156" t="s">
        <v>119</v>
      </c>
      <c r="AR54" s="158" t="s">
        <v>119</v>
      </c>
      <c r="AS54" s="158" t="s">
        <v>119</v>
      </c>
      <c r="AT54" s="156" t="s">
        <v>119</v>
      </c>
      <c r="AU54" s="156" t="s">
        <v>119</v>
      </c>
      <c r="AV54" s="156" t="s">
        <v>119</v>
      </c>
      <c r="AW54" s="156" t="s">
        <v>119</v>
      </c>
      <c r="AX54" s="156" t="s">
        <v>119</v>
      </c>
      <c r="AY54" s="156" t="s">
        <v>119</v>
      </c>
      <c r="AZ54" s="156" t="s">
        <v>119</v>
      </c>
      <c r="BA54" s="156" t="s">
        <v>119</v>
      </c>
      <c r="BB54" s="156">
        <v>9</v>
      </c>
      <c r="BC54" s="156">
        <v>6</v>
      </c>
      <c r="BD54" s="156">
        <v>9</v>
      </c>
      <c r="BE54" s="156">
        <v>4</v>
      </c>
      <c r="BF54" s="156" t="s">
        <v>119</v>
      </c>
      <c r="BG54" s="156">
        <v>6</v>
      </c>
      <c r="BH54" s="156">
        <v>9</v>
      </c>
      <c r="BI54" s="156">
        <v>8</v>
      </c>
      <c r="BJ54" s="156">
        <v>4</v>
      </c>
      <c r="BK54" s="156">
        <v>9</v>
      </c>
      <c r="BL54" s="156"/>
      <c r="BM54" s="156"/>
      <c r="BN54" s="156"/>
      <c r="BO54" s="156"/>
      <c r="BR54" s="166" t="s">
        <v>119</v>
      </c>
      <c r="BS54" s="166" t="s">
        <v>119</v>
      </c>
      <c r="BT54" s="166" t="s">
        <v>119</v>
      </c>
      <c r="BU54" s="166" t="s">
        <v>119</v>
      </c>
      <c r="BV54" s="166" t="s">
        <v>119</v>
      </c>
      <c r="BW54" s="166" t="s">
        <v>119</v>
      </c>
      <c r="BX54" s="166" t="s">
        <v>119</v>
      </c>
      <c r="BY54" s="166" t="s">
        <v>119</v>
      </c>
      <c r="BZ54" s="166" t="s">
        <v>119</v>
      </c>
      <c r="CA54" s="166" t="s">
        <v>119</v>
      </c>
      <c r="CB54" s="166" t="s">
        <v>119</v>
      </c>
      <c r="CC54" s="166" t="s">
        <v>119</v>
      </c>
      <c r="CD54" s="166" t="s">
        <v>119</v>
      </c>
      <c r="CE54" s="166" t="s">
        <v>119</v>
      </c>
      <c r="CF54" s="166" t="s">
        <v>119</v>
      </c>
      <c r="CG54" s="166">
        <v>4</v>
      </c>
      <c r="CH54" s="166">
        <v>2</v>
      </c>
      <c r="CI54" s="166">
        <v>5</v>
      </c>
      <c r="CJ54" s="166">
        <v>2</v>
      </c>
      <c r="CK54" s="166" t="s">
        <v>119</v>
      </c>
      <c r="CL54" s="166">
        <v>3</v>
      </c>
      <c r="CM54" s="166">
        <v>5</v>
      </c>
      <c r="CN54" s="166">
        <v>5</v>
      </c>
      <c r="CO54" s="168">
        <v>1</v>
      </c>
      <c r="CP54" s="168">
        <v>4</v>
      </c>
    </row>
    <row r="55" spans="1:100" x14ac:dyDescent="0.3">
      <c r="A55" s="4" t="s">
        <v>73</v>
      </c>
      <c r="B55" s="12" t="s">
        <v>245</v>
      </c>
      <c r="C55" s="5" t="str">
        <f t="shared" si="4"/>
        <v>Tannery Creek-Boyer Road</v>
      </c>
      <c r="D55" s="5">
        <v>55</v>
      </c>
      <c r="E55" s="71">
        <f t="shared" si="5"/>
        <v>17.727272727272727</v>
      </c>
      <c r="F55" s="72">
        <f t="shared" si="6"/>
        <v>7.4545454545454541</v>
      </c>
      <c r="G55" s="73">
        <f t="shared" si="7"/>
        <v>2.7272727272727271</v>
      </c>
      <c r="H55" s="9" t="s">
        <v>119</v>
      </c>
      <c r="I55" s="9" t="s">
        <v>119</v>
      </c>
      <c r="J55" s="9" t="s">
        <v>119</v>
      </c>
      <c r="K55" s="9" t="s">
        <v>119</v>
      </c>
      <c r="L55" s="9">
        <v>21</v>
      </c>
      <c r="M55" s="9">
        <v>24</v>
      </c>
      <c r="N55" s="9">
        <v>15</v>
      </c>
      <c r="O55" s="9">
        <v>12</v>
      </c>
      <c r="P55" s="9" t="s">
        <v>119</v>
      </c>
      <c r="Q55" s="9">
        <v>15</v>
      </c>
      <c r="R55" s="9">
        <v>24</v>
      </c>
      <c r="S55" s="9" t="s">
        <v>119</v>
      </c>
      <c r="T55" s="9">
        <v>16</v>
      </c>
      <c r="U55" s="9">
        <v>19</v>
      </c>
      <c r="V55" s="9">
        <v>17</v>
      </c>
      <c r="W55" s="9" t="s">
        <v>119</v>
      </c>
      <c r="X55" s="9">
        <v>13</v>
      </c>
      <c r="Y55" s="9" t="s">
        <v>119</v>
      </c>
      <c r="Z55" s="9" t="s">
        <v>119</v>
      </c>
      <c r="AA55" s="9">
        <v>19</v>
      </c>
      <c r="AB55" s="9" t="s">
        <v>119</v>
      </c>
      <c r="AC55" s="9" t="s">
        <v>119</v>
      </c>
      <c r="AD55" s="9" t="s">
        <v>119</v>
      </c>
      <c r="AE55" s="9" t="s">
        <v>119</v>
      </c>
      <c r="AF55" s="9" t="s">
        <v>119</v>
      </c>
      <c r="AG55" s="9"/>
      <c r="AH55" s="9"/>
      <c r="AI55" s="9"/>
      <c r="AJ55" s="9"/>
      <c r="AK55" s="9"/>
      <c r="AL55" s="9"/>
      <c r="AM55" s="156" t="s">
        <v>119</v>
      </c>
      <c r="AN55" s="156" t="s">
        <v>119</v>
      </c>
      <c r="AO55" s="156" t="s">
        <v>119</v>
      </c>
      <c r="AP55" s="156" t="s">
        <v>119</v>
      </c>
      <c r="AQ55" s="156">
        <v>8</v>
      </c>
      <c r="AR55" s="158">
        <v>9</v>
      </c>
      <c r="AS55" s="158">
        <v>7</v>
      </c>
      <c r="AT55" s="156">
        <v>8</v>
      </c>
      <c r="AU55" s="156" t="s">
        <v>119</v>
      </c>
      <c r="AV55" s="156">
        <v>7</v>
      </c>
      <c r="AW55" s="156">
        <v>9</v>
      </c>
      <c r="AX55" s="156" t="s">
        <v>119</v>
      </c>
      <c r="AY55" s="156">
        <v>7</v>
      </c>
      <c r="AZ55" s="156">
        <v>9</v>
      </c>
      <c r="BA55" s="156">
        <v>7</v>
      </c>
      <c r="BB55" s="156" t="s">
        <v>119</v>
      </c>
      <c r="BC55" s="156">
        <v>4</v>
      </c>
      <c r="BD55" s="156" t="s">
        <v>119</v>
      </c>
      <c r="BE55" s="156" t="s">
        <v>119</v>
      </c>
      <c r="BF55" s="156">
        <v>7</v>
      </c>
      <c r="BG55" s="156" t="s">
        <v>119</v>
      </c>
      <c r="BH55" s="156" t="s">
        <v>119</v>
      </c>
      <c r="BI55" s="156" t="s">
        <v>119</v>
      </c>
      <c r="BJ55" s="156" t="s">
        <v>119</v>
      </c>
      <c r="BK55" s="156" t="s">
        <v>119</v>
      </c>
      <c r="BL55" s="156"/>
      <c r="BM55" s="156"/>
      <c r="BN55" s="156"/>
      <c r="BO55" s="156"/>
      <c r="BR55" s="166" t="s">
        <v>119</v>
      </c>
      <c r="BS55" s="166" t="s">
        <v>119</v>
      </c>
      <c r="BT55" s="166" t="s">
        <v>119</v>
      </c>
      <c r="BU55" s="166" t="s">
        <v>119</v>
      </c>
      <c r="BV55" s="166">
        <v>5</v>
      </c>
      <c r="BW55" s="166">
        <v>4</v>
      </c>
      <c r="BX55" s="166">
        <v>1</v>
      </c>
      <c r="BY55" s="166">
        <v>3</v>
      </c>
      <c r="BZ55" s="166" t="s">
        <v>119</v>
      </c>
      <c r="CA55" s="166">
        <v>3</v>
      </c>
      <c r="CB55" s="166">
        <v>4</v>
      </c>
      <c r="CC55" s="166" t="s">
        <v>119</v>
      </c>
      <c r="CD55" s="166">
        <v>2</v>
      </c>
      <c r="CE55" s="166">
        <v>3</v>
      </c>
      <c r="CF55" s="166">
        <v>2</v>
      </c>
      <c r="CG55" s="166" t="s">
        <v>119</v>
      </c>
      <c r="CH55" s="166">
        <v>0</v>
      </c>
      <c r="CI55" s="166" t="s">
        <v>119</v>
      </c>
      <c r="CJ55" s="166" t="s">
        <v>119</v>
      </c>
      <c r="CK55" s="166">
        <v>3</v>
      </c>
      <c r="CL55" s="166" t="s">
        <v>119</v>
      </c>
      <c r="CM55" s="166" t="s">
        <v>119</v>
      </c>
      <c r="CN55" s="166" t="s">
        <v>119</v>
      </c>
      <c r="CO55" s="168" t="s">
        <v>119</v>
      </c>
      <c r="CP55" s="168" t="s">
        <v>119</v>
      </c>
    </row>
    <row r="56" spans="1:100" x14ac:dyDescent="0.3">
      <c r="A56" s="4" t="s">
        <v>225</v>
      </c>
      <c r="B56" s="12" t="s">
        <v>253</v>
      </c>
      <c r="C56" s="5" t="str">
        <f t="shared" si="4"/>
        <v>Fineout Creek-M75</v>
      </c>
      <c r="D56" s="5">
        <v>56</v>
      </c>
      <c r="E56" s="71">
        <f t="shared" si="5"/>
        <v>11</v>
      </c>
      <c r="F56" s="72">
        <f t="shared" si="6"/>
        <v>3.6666666666666665</v>
      </c>
      <c r="G56" s="73">
        <f t="shared" si="7"/>
        <v>1.6666666666666667</v>
      </c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 t="s">
        <v>119</v>
      </c>
      <c r="AD56" s="9" t="s">
        <v>119</v>
      </c>
      <c r="AE56" s="9">
        <v>10</v>
      </c>
      <c r="AF56" s="9">
        <v>12</v>
      </c>
      <c r="AG56" s="9"/>
      <c r="AH56" s="9"/>
      <c r="AI56" s="173"/>
      <c r="AJ56" s="173">
        <v>11</v>
      </c>
      <c r="AK56" s="173"/>
      <c r="AL56" s="173"/>
      <c r="AM56" s="156"/>
      <c r="AN56" s="156"/>
      <c r="AO56" s="156"/>
      <c r="AP56" s="156"/>
      <c r="AQ56" s="156"/>
      <c r="AR56" s="158"/>
      <c r="AS56" s="158"/>
      <c r="AT56" s="156"/>
      <c r="AU56" s="156"/>
      <c r="AV56" s="156"/>
      <c r="AW56" s="156"/>
      <c r="AX56" s="156"/>
      <c r="AY56" s="156"/>
      <c r="AZ56" s="156"/>
      <c r="BA56" s="156"/>
      <c r="BB56" s="156"/>
      <c r="BC56" s="156"/>
      <c r="BD56" s="156"/>
      <c r="BE56" s="156"/>
      <c r="BF56" s="156"/>
      <c r="BG56" s="156"/>
      <c r="BH56" s="156" t="s">
        <v>119</v>
      </c>
      <c r="BI56" s="156" t="s">
        <v>119</v>
      </c>
      <c r="BJ56" s="156">
        <v>3</v>
      </c>
      <c r="BK56" s="156">
        <v>5</v>
      </c>
      <c r="BL56" s="156"/>
      <c r="BM56" s="156"/>
      <c r="BN56" s="174"/>
      <c r="BO56" s="174">
        <v>3</v>
      </c>
      <c r="BR56" s="166"/>
      <c r="BS56" s="166"/>
      <c r="BT56" s="166"/>
      <c r="BU56" s="166"/>
      <c r="BV56" s="166"/>
      <c r="BW56" s="166"/>
      <c r="BX56" s="166"/>
      <c r="BY56" s="166"/>
      <c r="BZ56" s="166"/>
      <c r="CA56" s="166"/>
      <c r="CB56" s="166"/>
      <c r="CC56" s="166"/>
      <c r="CD56" s="166"/>
      <c r="CE56" s="166"/>
      <c r="CF56" s="166"/>
      <c r="CG56" s="166"/>
      <c r="CH56" s="166"/>
      <c r="CI56" s="166"/>
      <c r="CJ56" s="166"/>
      <c r="CK56" s="166"/>
      <c r="CL56" s="166"/>
      <c r="CM56" s="166" t="s">
        <v>119</v>
      </c>
      <c r="CN56" s="166" t="s">
        <v>119</v>
      </c>
      <c r="CO56" s="168">
        <v>1</v>
      </c>
      <c r="CP56" s="168">
        <v>2</v>
      </c>
      <c r="CS56" s="179"/>
      <c r="CT56" s="180">
        <v>2</v>
      </c>
    </row>
    <row r="57" spans="1:100" ht="27" x14ac:dyDescent="0.3">
      <c r="A57" s="145" t="s">
        <v>218</v>
      </c>
      <c r="B57" s="14" t="s">
        <v>223</v>
      </c>
      <c r="C57" s="5" t="str">
        <f t="shared" si="4"/>
        <v>Black River-Kleber Dam</v>
      </c>
      <c r="D57" s="5">
        <v>57</v>
      </c>
      <c r="E57" s="71">
        <f t="shared" si="5"/>
        <v>10</v>
      </c>
      <c r="F57" s="72">
        <f t="shared" si="6"/>
        <v>7</v>
      </c>
      <c r="G57" s="73">
        <f t="shared" si="7"/>
        <v>5</v>
      </c>
      <c r="AI57" s="181">
        <v>10</v>
      </c>
      <c r="BN57" s="182">
        <v>7</v>
      </c>
      <c r="CS57" s="183">
        <v>5</v>
      </c>
    </row>
    <row r="58" spans="1:100" x14ac:dyDescent="0.3">
      <c r="C58" s="5"/>
      <c r="D58" s="5"/>
      <c r="E58" s="71"/>
      <c r="F58" s="72"/>
      <c r="G58" s="73"/>
    </row>
    <row r="59" spans="1:100" x14ac:dyDescent="0.3">
      <c r="C59" s="5"/>
      <c r="D59" s="5"/>
      <c r="E59" s="71"/>
      <c r="F59" s="72"/>
      <c r="G59" s="73"/>
    </row>
    <row r="60" spans="1:100" x14ac:dyDescent="0.3">
      <c r="E60" s="65" t="s">
        <v>272</v>
      </c>
      <c r="F60" s="69"/>
    </row>
    <row r="61" spans="1:100" x14ac:dyDescent="0.3">
      <c r="E61" s="105">
        <f ca="1">AVERAGEIF(Report_from_Debbie!$A59:$A218,$E61,Report_from_Debbie!C59:C218)</f>
        <v>17.5</v>
      </c>
      <c r="F61" s="104" t="e">
        <f ca="1">AVERAGEIF(Report_from_Debbie!$A59:$A218,$E61,Report_from_Debbie!D59:D218)</f>
        <v>#DIV/0!</v>
      </c>
      <c r="G61" s="117" t="e">
        <f ca="1">AVERAGEIF(Report_from_Debbie!$A59:$A218,$E61,Report_from_Debbie!E59:E218)</f>
        <v>#DIV/0!</v>
      </c>
    </row>
    <row r="62" spans="1:100" x14ac:dyDescent="0.3">
      <c r="E62" s="105">
        <f ca="1">AVERAGEIF(Report_from_Debbie!$A60:$A219,$E62,Report_from_Debbie!C60:C219)</f>
        <v>12</v>
      </c>
      <c r="F62" s="104" t="e">
        <f ca="1">AVERAGEIF(Report_from_Debbie!$A60:$A219,$E62,Report_from_Debbie!D60:D219)</f>
        <v>#DIV/0!</v>
      </c>
      <c r="G62" s="117" t="e">
        <f ca="1">AVERAGEIF(Report_from_Debbie!$A60:$A219,$E62,Report_from_Debbie!E60:E219)</f>
        <v>#DIV/0!</v>
      </c>
    </row>
    <row r="63" spans="1:100" x14ac:dyDescent="0.3">
      <c r="E63" s="105">
        <f ca="1">AVERAGEIF(Report_from_Debbie!$A61:$A220,$E63,Report_from_Debbie!C61:C220)</f>
        <v>16</v>
      </c>
      <c r="F63" s="104">
        <f ca="1">AVERAGEIF(Report_from_Debbie!$A61:$A220,$E63,Report_from_Debbie!D61:D220)</f>
        <v>3</v>
      </c>
      <c r="G63" s="117">
        <f ca="1">AVERAGEIF(Report_from_Debbie!$A61:$A220,$E63,Report_from_Debbie!E61:E220)</f>
        <v>1.5</v>
      </c>
    </row>
    <row r="64" spans="1:100" x14ac:dyDescent="0.3">
      <c r="A64" s="14" t="s">
        <v>255</v>
      </c>
    </row>
  </sheetData>
  <sortState ref="A2:CV57">
    <sortCondition ref="D2:D57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I160"/>
  <sheetViews>
    <sheetView zoomScaleNormal="100" workbookViewId="0">
      <selection activeCell="D14" sqref="D14"/>
    </sheetView>
  </sheetViews>
  <sheetFormatPr defaultColWidth="21.6640625" defaultRowHeight="15" x14ac:dyDescent="0.25"/>
  <cols>
    <col min="1" max="1" width="21.6640625" style="77"/>
    <col min="2" max="2" width="18.44140625" style="88" bestFit="1" customWidth="1"/>
    <col min="3" max="3" width="17.33203125" style="89" bestFit="1" customWidth="1"/>
    <col min="4" max="4" width="18.44140625" style="90" bestFit="1" customWidth="1"/>
    <col min="5" max="5" width="13.88671875" style="81" bestFit="1" customWidth="1"/>
    <col min="6" max="6" width="12.88671875" style="81" bestFit="1" customWidth="1"/>
    <col min="7" max="7" width="18.5546875" style="81" bestFit="1" customWidth="1"/>
    <col min="8" max="8" width="15.109375" style="78" bestFit="1" customWidth="1"/>
    <col min="9" max="9" width="7.88671875" style="79" bestFit="1" customWidth="1"/>
    <col min="10" max="16384" width="21.6640625" style="77"/>
  </cols>
  <sheetData>
    <row r="1" spans="1:9" s="76" customFormat="1" ht="15.75" x14ac:dyDescent="0.25">
      <c r="A1" s="76" t="s">
        <v>198</v>
      </c>
      <c r="B1" s="83" t="s">
        <v>122</v>
      </c>
      <c r="C1" s="84" t="s">
        <v>121</v>
      </c>
      <c r="D1" s="85" t="s">
        <v>123</v>
      </c>
      <c r="E1" s="80" t="s">
        <v>41</v>
      </c>
      <c r="F1" s="80" t="s">
        <v>42</v>
      </c>
      <c r="G1" s="80" t="s">
        <v>43</v>
      </c>
      <c r="H1" s="74" t="s">
        <v>124</v>
      </c>
      <c r="I1" s="75" t="s">
        <v>45</v>
      </c>
    </row>
    <row r="2" spans="1:9" x14ac:dyDescent="0.2">
      <c r="A2" s="77" t="str">
        <f t="array" ref="A2">INDEX(Master_datasheet!$A$2:$A$160, MATCH(0, COUNTIF($A$1:A1,Master_datasheet!$A$2:$A$160), 0))</f>
        <v>Bear River</v>
      </c>
      <c r="B2" s="86">
        <f>AVERAGEIF(Master_datasheet!$A2:$A160,Master_Average_Stream_Grade!$A2,Master_datasheet!E2:E160)</f>
        <v>15.751918158567776</v>
      </c>
      <c r="C2" s="87">
        <f>AVERAGEIF(Master_datasheet!$A2:$A160,Master_Average_Stream_Grade!$A2,Master_datasheet!F2:F160)</f>
        <v>5.9249786871270258</v>
      </c>
      <c r="D2" s="91">
        <f>AVERAGEIF(Master_datasheet!$A2:$A160,Master_Average_Stream_Grade!$A2,Master_datasheet!G2:G160)</f>
        <v>2.5294117647058822</v>
      </c>
      <c r="E2" s="81">
        <f t="shared" ref="E2:E17" si="0">IF(B2&lt;5,0,IF(B2&lt;9,3,IF(B2&lt;13,6,IF(B2&lt;17,9,IF(B2&lt;21,12,IF(B2&gt;=21,15,99))))))</f>
        <v>9</v>
      </c>
      <c r="F2" s="81">
        <f t="shared" ref="F2:F17" si="1">IF(C2=0,0,IF(C2&lt;2,5,IF(C2&lt;4,10,IF(C2&lt;6,15,IF(C2&lt;8,20,IF(C2&gt;=8,25,99))))))</f>
        <v>15</v>
      </c>
      <c r="G2" s="81">
        <f t="shared" ref="G2:G17" si="2">IF(D2=0,0,IF(D2&lt;2,10,IF(D2&lt;3,20,IF(D2&lt;4,30,IF(D2&lt;5,40,IF(D2&gt;=5,50,99))))))</f>
        <v>20</v>
      </c>
      <c r="H2" s="78">
        <f t="shared" ref="H2:H17" si="3">SUM(E2:G2)</f>
        <v>44</v>
      </c>
      <c r="I2" s="79" t="str">
        <f t="shared" ref="I2:I21" si="4">IF(H2&lt;10,"F",IF(AND(H2&lt;19,H2&gt;10),"E",IF(AND(H2&lt;=29,H2&gt;20),"D",IF(AND(H2&lt;=49,H2&gt;30),"C",IF(AND(H2&lt;=69,H2&gt;50),"B",IF(H2&gt;=70,"A",99))))))</f>
        <v>C</v>
      </c>
    </row>
    <row r="3" spans="1:9" x14ac:dyDescent="0.2">
      <c r="A3" s="77" t="str">
        <f t="array" ref="A3">INDEX(Master_datasheet!$A$2:$A$160, MATCH(0, COUNTIF($A$1:A2,Master_datasheet!$A$2:$A$160), 0))</f>
        <v>Berry Creek</v>
      </c>
      <c r="B3" s="86">
        <f>AVERAGEIF(Master_datasheet!$A3:$A161,Master_Average_Stream_Grade!$A3,Master_datasheet!E3:E161)</f>
        <v>11</v>
      </c>
      <c r="C3" s="87">
        <f>AVERAGEIF(Master_datasheet!$A3:$A161,Master_Average_Stream_Grade!$A3,Master_datasheet!F3:F161)</f>
        <v>8</v>
      </c>
      <c r="D3" s="91">
        <f>AVERAGEIF(Master_datasheet!$A3:$A161,Master_Average_Stream_Grade!$A3,Master_datasheet!G3:G161)</f>
        <v>4</v>
      </c>
      <c r="E3" s="81">
        <f t="shared" si="0"/>
        <v>6</v>
      </c>
      <c r="F3" s="81">
        <f t="shared" si="1"/>
        <v>25</v>
      </c>
      <c r="G3" s="81">
        <f t="shared" si="2"/>
        <v>40</v>
      </c>
      <c r="H3" s="78">
        <f t="shared" si="3"/>
        <v>71</v>
      </c>
      <c r="I3" s="79" t="str">
        <f t="shared" si="4"/>
        <v>A</v>
      </c>
    </row>
    <row r="4" spans="1:9" x14ac:dyDescent="0.2">
      <c r="A4" s="77" t="str">
        <f t="array" ref="A4">INDEX(Master_datasheet!$A$2:$A$160, MATCH(0, COUNTIF($A$1:A3,Master_datasheet!$A$2:$A$160), 0))</f>
        <v>Bessey Creek</v>
      </c>
      <c r="B4" s="86">
        <f>AVERAGEIF(Master_datasheet!$A4:$A162,Master_Average_Stream_Grade!$A4,Master_datasheet!E4:E162)</f>
        <v>14.666666666666666</v>
      </c>
      <c r="C4" s="87">
        <f>AVERAGEIF(Master_datasheet!$A4:$A162,Master_Average_Stream_Grade!$A4,Master_datasheet!F4:F162)</f>
        <v>3</v>
      </c>
      <c r="D4" s="91">
        <f>AVERAGEIF(Master_datasheet!$A4:$A162,Master_Average_Stream_Grade!$A4,Master_datasheet!G4:G162)</f>
        <v>5</v>
      </c>
      <c r="E4" s="81">
        <f t="shared" si="0"/>
        <v>9</v>
      </c>
      <c r="F4" s="81">
        <f t="shared" si="1"/>
        <v>10</v>
      </c>
      <c r="G4" s="81">
        <f t="shared" si="2"/>
        <v>50</v>
      </c>
      <c r="H4" s="78">
        <f t="shared" si="3"/>
        <v>69</v>
      </c>
      <c r="I4" s="79" t="str">
        <f t="shared" si="4"/>
        <v>B</v>
      </c>
    </row>
    <row r="5" spans="1:9" x14ac:dyDescent="0.2">
      <c r="A5" s="77" t="s">
        <v>218</v>
      </c>
      <c r="B5" s="86">
        <f>AVERAGEIF(Master_datasheet!$A5:$A163,Master_Average_Stream_Grade!$A5,Master_datasheet!E5:E163)</f>
        <v>22.916666666666668</v>
      </c>
      <c r="C5" s="87">
        <f>AVERAGEIF(Master_datasheet!$A5:$A163,Master_Average_Stream_Grade!$A5,Master_datasheet!F5:F163)</f>
        <v>10.666666666666666</v>
      </c>
      <c r="D5" s="91">
        <f>AVERAGEIF(Master_datasheet!$A5:$A163,Master_Average_Stream_Grade!$A5,Master_datasheet!G5:G163)</f>
        <v>7.083333333333333</v>
      </c>
      <c r="E5" s="81">
        <f t="shared" si="0"/>
        <v>15</v>
      </c>
      <c r="F5" s="81">
        <f t="shared" si="1"/>
        <v>25</v>
      </c>
      <c r="G5" s="81">
        <f t="shared" si="2"/>
        <v>50</v>
      </c>
      <c r="H5" s="78">
        <f t="shared" si="3"/>
        <v>90</v>
      </c>
      <c r="I5" s="79" t="str">
        <f t="shared" si="4"/>
        <v>A</v>
      </c>
    </row>
    <row r="6" spans="1:9" x14ac:dyDescent="0.2">
      <c r="A6" s="77" t="str">
        <f t="array" ref="A6">INDEX(Master_datasheet!$A$2:$A$160, MATCH(0, COUNTIF($A$1:A4,Master_datasheet!$A$2:$A$160), 0))</f>
        <v>Boyne River</v>
      </c>
      <c r="B6" s="86">
        <f>AVERAGEIF(Master_datasheet!$A5:$A163,Master_Average_Stream_Grade!$A6,Master_datasheet!E5:E163)</f>
        <v>15.664755747126435</v>
      </c>
      <c r="C6" s="87">
        <f>AVERAGEIF(Master_datasheet!$A5:$A163,Master_Average_Stream_Grade!$A6,Master_datasheet!F5:F163)</f>
        <v>8.4964942528735623</v>
      </c>
      <c r="D6" s="91">
        <f>AVERAGEIF(Master_datasheet!$A5:$A163,Master_Average_Stream_Grade!$A6,Master_datasheet!G5:G163)</f>
        <v>4.6637787356321843</v>
      </c>
      <c r="E6" s="81">
        <f t="shared" si="0"/>
        <v>9</v>
      </c>
      <c r="F6" s="81">
        <f t="shared" si="1"/>
        <v>25</v>
      </c>
      <c r="G6" s="81">
        <f t="shared" si="2"/>
        <v>40</v>
      </c>
      <c r="H6" s="78">
        <f t="shared" si="3"/>
        <v>74</v>
      </c>
      <c r="I6" s="79" t="str">
        <f t="shared" si="4"/>
        <v>A</v>
      </c>
    </row>
    <row r="7" spans="1:9" x14ac:dyDescent="0.2">
      <c r="A7" s="77" t="str">
        <f t="array" ref="A7">INDEX(Master_datasheet!$A$2:$A$160, MATCH(0, COUNTIF($A$1:A6,Master_datasheet!$A$2:$A$160), 0))</f>
        <v>Carp River</v>
      </c>
      <c r="B7" s="86">
        <f>AVERAGEIF(Master_datasheet!$A8:$A164,Master_Average_Stream_Grade!$A7,Master_datasheet!E8:E164)</f>
        <v>18.299999999999997</v>
      </c>
      <c r="C7" s="87">
        <f>AVERAGEIF(Master_datasheet!$A8:$A164,Master_Average_Stream_Grade!$A7,Master_datasheet!F8:F164)</f>
        <v>7.2</v>
      </c>
      <c r="D7" s="91">
        <f>AVERAGEIF(Master_datasheet!$A8:$A164,Master_Average_Stream_Grade!$A7,Master_datasheet!G8:G164)</f>
        <v>4.0999999999999996</v>
      </c>
      <c r="E7" s="81">
        <f t="shared" si="0"/>
        <v>12</v>
      </c>
      <c r="F7" s="81">
        <f t="shared" si="1"/>
        <v>20</v>
      </c>
      <c r="G7" s="81">
        <f t="shared" si="2"/>
        <v>40</v>
      </c>
      <c r="H7" s="78">
        <f t="shared" si="3"/>
        <v>72</v>
      </c>
      <c r="I7" s="79" t="str">
        <f t="shared" si="4"/>
        <v>A</v>
      </c>
    </row>
    <row r="8" spans="1:9" x14ac:dyDescent="0.2">
      <c r="A8" s="77" t="str">
        <f t="array" ref="A8">INDEX(Master_datasheet!$A$2:$A$160, MATCH(0, COUNTIF($A$1:A7,Master_datasheet!$A$2:$A$160), 0))</f>
        <v>Cedar River</v>
      </c>
      <c r="B8" s="86">
        <f>AVERAGEIF(Master_datasheet!$A9:$A165,Master_Average_Stream_Grade!$A8,Master_datasheet!E9:E165)</f>
        <v>20.333333333333332</v>
      </c>
      <c r="C8" s="87">
        <f>AVERAGEIF(Master_datasheet!$A9:$A165,Master_Average_Stream_Grade!$A8,Master_datasheet!F9:F165)</f>
        <v>8.8333333333333339</v>
      </c>
      <c r="D8" s="91">
        <f>AVERAGEIF(Master_datasheet!$A9:$A165,Master_Average_Stream_Grade!$A8,Master_datasheet!G9:G165)</f>
        <v>5.5</v>
      </c>
      <c r="E8" s="81">
        <f t="shared" si="0"/>
        <v>12</v>
      </c>
      <c r="F8" s="81">
        <f t="shared" si="1"/>
        <v>25</v>
      </c>
      <c r="G8" s="81">
        <f t="shared" si="2"/>
        <v>50</v>
      </c>
      <c r="H8" s="78">
        <f t="shared" si="3"/>
        <v>87</v>
      </c>
      <c r="I8" s="79" t="str">
        <f t="shared" si="4"/>
        <v>A</v>
      </c>
    </row>
    <row r="9" spans="1:9" x14ac:dyDescent="0.2">
      <c r="A9" s="77" t="str">
        <f t="array" ref="A9">INDEX(Master_datasheet!$A$2:$A$160, MATCH(0, COUNTIF($A$1:A8,Master_datasheet!$A$2:$A$160), 0))</f>
        <v>Eastport Creek</v>
      </c>
      <c r="B9" s="86">
        <f>AVERAGEIF(Master_datasheet!$A10:$A166,Master_Average_Stream_Grade!$A9,Master_datasheet!E10:E166)</f>
        <v>18.872727272727275</v>
      </c>
      <c r="C9" s="87">
        <f>AVERAGEIF(Master_datasheet!$A10:$A166,Master_Average_Stream_Grade!$A9,Master_datasheet!F10:F166)</f>
        <v>7.0954545454545457</v>
      </c>
      <c r="D9" s="91">
        <f>AVERAGEIF(Master_datasheet!$A10:$A166,Master_Average_Stream_Grade!$A9,Master_datasheet!G10:G166)</f>
        <v>2.8977272727272725</v>
      </c>
      <c r="E9" s="81">
        <f t="shared" si="0"/>
        <v>12</v>
      </c>
      <c r="F9" s="81">
        <f t="shared" si="1"/>
        <v>20</v>
      </c>
      <c r="G9" s="81">
        <f t="shared" si="2"/>
        <v>20</v>
      </c>
      <c r="H9" s="78">
        <f t="shared" si="3"/>
        <v>52</v>
      </c>
      <c r="I9" s="79" t="str">
        <f t="shared" si="4"/>
        <v>B</v>
      </c>
    </row>
    <row r="10" spans="1:9" x14ac:dyDescent="0.2">
      <c r="A10" s="77" t="str">
        <f t="array" ref="A10">INDEX(Master_datasheet!$A$2:$A$160, MATCH(0, COUNTIF($A$1:A9,Master_datasheet!$A$2:$A$160), 0))</f>
        <v>Horton Creek</v>
      </c>
      <c r="B10" s="86">
        <f>AVERAGEIF(Master_datasheet!$A11:$A167,Master_Average_Stream_Grade!$A10,Master_datasheet!E11:E167)</f>
        <v>16.820075757575758</v>
      </c>
      <c r="C10" s="87">
        <f>AVERAGEIF(Master_datasheet!$A11:$A167,Master_Average_Stream_Grade!$A10,Master_datasheet!F11:F167)</f>
        <v>7.6344696969696972</v>
      </c>
      <c r="D10" s="91">
        <f>AVERAGEIF(Master_datasheet!$A11:$A167,Master_Average_Stream_Grade!$A10,Master_datasheet!G11:G167)</f>
        <v>3.5284090909090908</v>
      </c>
      <c r="E10" s="81">
        <f t="shared" si="0"/>
        <v>9</v>
      </c>
      <c r="F10" s="81">
        <f t="shared" si="1"/>
        <v>20</v>
      </c>
      <c r="G10" s="81">
        <f t="shared" si="2"/>
        <v>30</v>
      </c>
      <c r="H10" s="78">
        <f t="shared" si="3"/>
        <v>59</v>
      </c>
      <c r="I10" s="79" t="str">
        <f t="shared" si="4"/>
        <v>B</v>
      </c>
    </row>
    <row r="11" spans="1:9" x14ac:dyDescent="0.2">
      <c r="A11" s="77" t="str">
        <f t="array" ref="A11">INDEX(Master_datasheet!$A$2:$A$160, MATCH(0, COUNTIF($A$1:A10,Master_datasheet!$A$2:$A$160), 0))</f>
        <v>Jordan River</v>
      </c>
      <c r="B11" s="86">
        <f>AVERAGEIF(Master_datasheet!$A12:$A168,Master_Average_Stream_Grade!$A11,Master_datasheet!E12:E168)</f>
        <v>20.743646978021978</v>
      </c>
      <c r="C11" s="87">
        <f>AVERAGEIF(Master_datasheet!$A12:$A168,Master_Average_Stream_Grade!$A11,Master_datasheet!F12:F168)</f>
        <v>11.170806623931623</v>
      </c>
      <c r="D11" s="91">
        <f>AVERAGEIF(Master_datasheet!$A12:$A168,Master_Average_Stream_Grade!$A11,Master_datasheet!G12:G168)</f>
        <v>6.5915178571428577</v>
      </c>
      <c r="E11" s="81">
        <f t="shared" si="0"/>
        <v>12</v>
      </c>
      <c r="F11" s="81">
        <f t="shared" si="1"/>
        <v>25</v>
      </c>
      <c r="G11" s="81">
        <f t="shared" si="2"/>
        <v>50</v>
      </c>
      <c r="H11" s="78">
        <f t="shared" si="3"/>
        <v>87</v>
      </c>
      <c r="I11" s="79" t="str">
        <f t="shared" si="4"/>
        <v>A</v>
      </c>
    </row>
    <row r="12" spans="1:9" x14ac:dyDescent="0.2">
      <c r="A12" s="77" t="str">
        <f t="array" ref="A12">INDEX(Master_datasheet!$A$2:$A$160, MATCH(0, COUNTIF($A$1:A11,Master_datasheet!$A$2:$A$160), 0))</f>
        <v>Kimberly Creek</v>
      </c>
      <c r="B12" s="86">
        <f>AVERAGEIF(Master_datasheet!$A13:$A169,Master_Average_Stream_Grade!$A12,Master_datasheet!E13:E169)</f>
        <v>20.5015479876161</v>
      </c>
      <c r="C12" s="87">
        <f>AVERAGEIF(Master_datasheet!$A13:$A169,Master_Average_Stream_Grade!$A12,Master_datasheet!F13:F169)</f>
        <v>7.5294117647058822</v>
      </c>
      <c r="D12" s="91">
        <f>AVERAGEIF(Master_datasheet!$A13:$A169,Master_Average_Stream_Grade!$A12,Master_datasheet!G13:G169)</f>
        <v>3.7229102167182662</v>
      </c>
      <c r="E12" s="81">
        <f t="shared" si="0"/>
        <v>12</v>
      </c>
      <c r="F12" s="81">
        <f t="shared" si="1"/>
        <v>20</v>
      </c>
      <c r="G12" s="81">
        <f t="shared" si="2"/>
        <v>30</v>
      </c>
      <c r="H12" s="78">
        <f t="shared" si="3"/>
        <v>62</v>
      </c>
      <c r="I12" s="79" t="str">
        <f t="shared" si="4"/>
        <v>B</v>
      </c>
    </row>
    <row r="13" spans="1:9" x14ac:dyDescent="0.2">
      <c r="A13" s="77" t="str">
        <f t="array" ref="A13">INDEX(Master_datasheet!$A$2:$A$160, MATCH(0, COUNTIF($A$1:A12,Master_datasheet!$A$2:$A$160), 0))</f>
        <v>Maple River</v>
      </c>
      <c r="B13" s="86">
        <f>AVERAGEIF(Master_datasheet!$A16:$A170,Master_Average_Stream_Grade!$A13,Master_datasheet!E16:E170)</f>
        <v>20.624242424242421</v>
      </c>
      <c r="C13" s="87">
        <f>AVERAGEIF(Master_datasheet!$A16:$A170,Master_Average_Stream_Grade!$A13,Master_datasheet!F16:F170)</f>
        <v>9.9626262626262623</v>
      </c>
      <c r="D13" s="91">
        <f>AVERAGEIF(Master_datasheet!$A16:$A170,Master_Average_Stream_Grade!$A13,Master_datasheet!G16:G170)</f>
        <v>4.6313131313131306</v>
      </c>
      <c r="E13" s="81">
        <f t="shared" si="0"/>
        <v>12</v>
      </c>
      <c r="F13" s="81">
        <f t="shared" si="1"/>
        <v>25</v>
      </c>
      <c r="G13" s="81">
        <f t="shared" si="2"/>
        <v>40</v>
      </c>
      <c r="H13" s="78">
        <f t="shared" si="3"/>
        <v>77</v>
      </c>
      <c r="I13" s="79" t="str">
        <f t="shared" si="4"/>
        <v>A</v>
      </c>
    </row>
    <row r="14" spans="1:9" x14ac:dyDescent="0.2">
      <c r="A14" s="77" t="str">
        <f t="array" ref="A14">INDEX(Master_datasheet!$A$2:$A$160, MATCH(0, COUNTIF($A$1:A13,Master_datasheet!$A$2:$A$160), 0))</f>
        <v>Milligan Creek</v>
      </c>
      <c r="B14" s="86">
        <f>AVERAGEIF(Master_datasheet!$A17:$A171,Master_Average_Stream_Grade!$A14,Master_datasheet!E17:E171)</f>
        <v>19.790849673202615</v>
      </c>
      <c r="C14" s="87">
        <f>AVERAGEIF(Master_datasheet!$A17:$A171,Master_Average_Stream_Grade!$A14,Master_datasheet!F17:F171)</f>
        <v>9.9526143790849666</v>
      </c>
      <c r="D14" s="91">
        <f>AVERAGEIF(Master_datasheet!$A17:$A171,Master_Average_Stream_Grade!$A14,Master_datasheet!G17:G171)</f>
        <v>6.6633986928104578</v>
      </c>
      <c r="E14" s="81">
        <f t="shared" si="0"/>
        <v>12</v>
      </c>
      <c r="F14" s="81">
        <f t="shared" si="1"/>
        <v>25</v>
      </c>
      <c r="G14" s="81">
        <f t="shared" si="2"/>
        <v>50</v>
      </c>
      <c r="H14" s="78">
        <f t="shared" si="3"/>
        <v>87</v>
      </c>
      <c r="I14" s="79" t="str">
        <f t="shared" si="4"/>
        <v>A</v>
      </c>
    </row>
    <row r="15" spans="1:9" x14ac:dyDescent="0.2">
      <c r="A15" s="77" t="str">
        <f t="array" ref="A15">INDEX(Master_datasheet!$A$2:$A$160, MATCH(0, COUNTIF($A$1:A14,Master_datasheet!$A$2:$A$160), 0))</f>
        <v>Minnehaha Creek</v>
      </c>
      <c r="B15" s="86">
        <f>AVERAGEIF(Master_datasheet!$A18:$A172,Master_Average_Stream_Grade!$A15,Master_datasheet!E18:E172)</f>
        <v>13.666666666666668</v>
      </c>
      <c r="C15" s="87">
        <f>AVERAGEIF(Master_datasheet!$A18:$A172,Master_Average_Stream_Grade!$A15,Master_datasheet!F18:F172)</f>
        <v>7.9833333333333325</v>
      </c>
      <c r="D15" s="91">
        <f>AVERAGEIF(Master_datasheet!$A18:$A172,Master_Average_Stream_Grade!$A15,Master_datasheet!G18:G172)</f>
        <v>3.8</v>
      </c>
      <c r="E15" s="81">
        <f t="shared" si="0"/>
        <v>9</v>
      </c>
      <c r="F15" s="81">
        <f t="shared" si="1"/>
        <v>20</v>
      </c>
      <c r="G15" s="81">
        <f t="shared" si="2"/>
        <v>30</v>
      </c>
      <c r="H15" s="78">
        <f t="shared" si="3"/>
        <v>59</v>
      </c>
      <c r="I15" s="79" t="str">
        <f t="shared" si="4"/>
        <v>B</v>
      </c>
    </row>
    <row r="16" spans="1:9" x14ac:dyDescent="0.2">
      <c r="A16" s="77" t="str">
        <f t="array" ref="A16">INDEX(Master_datasheet!$A$2:$A$160, MATCH(0, COUNTIF($A$1:A15,Master_datasheet!$A$2:$A$160), 0))</f>
        <v>Mullett Creek</v>
      </c>
      <c r="B16" s="86">
        <f>AVERAGEIF(Master_datasheet!$A19:$A173,Master_Average_Stream_Grade!$A16,Master_datasheet!E19:E173)</f>
        <v>19.782589285714284</v>
      </c>
      <c r="C16" s="87">
        <f>AVERAGEIF(Master_datasheet!$A19:$A173,Master_Average_Stream_Grade!$A16,Master_datasheet!F19:F173)</f>
        <v>8.0598214285714285</v>
      </c>
      <c r="D16" s="91">
        <f>AVERAGEIF(Master_datasheet!$A19:$A173,Master_Average_Stream_Grade!$A16,Master_datasheet!G19:G173)</f>
        <v>3.9571428571428573</v>
      </c>
      <c r="E16" s="81">
        <f t="shared" si="0"/>
        <v>12</v>
      </c>
      <c r="F16" s="81">
        <f t="shared" si="1"/>
        <v>25</v>
      </c>
      <c r="G16" s="81">
        <f t="shared" si="2"/>
        <v>30</v>
      </c>
      <c r="H16" s="78">
        <f t="shared" si="3"/>
        <v>67</v>
      </c>
      <c r="I16" s="79" t="str">
        <f t="shared" si="4"/>
        <v>B</v>
      </c>
    </row>
    <row r="17" spans="1:9" x14ac:dyDescent="0.2">
      <c r="A17" s="77" t="str">
        <f t="array" ref="A17">INDEX(Master_datasheet!$A$2:$A$160, MATCH(0, COUNTIF($A$1:A16,Master_datasheet!$A$2:$A$160), 0))</f>
        <v>Pigeon River</v>
      </c>
      <c r="B17" s="86">
        <f>AVERAGEIF(Master_datasheet!$A20:$A174,Master_Average_Stream_Grade!$A17,Master_datasheet!E20:E174)</f>
        <v>21.823529411764707</v>
      </c>
      <c r="C17" s="87">
        <f>AVERAGEIF(Master_datasheet!$A20:$A174,Master_Average_Stream_Grade!$A17,Master_datasheet!F20:F174)</f>
        <v>11.117647058823529</v>
      </c>
      <c r="D17" s="91">
        <f>AVERAGEIF(Master_datasheet!$A20:$A174,Master_Average_Stream_Grade!$A17,Master_datasheet!G20:G174)</f>
        <v>6.882352941176471</v>
      </c>
      <c r="E17" s="81">
        <f t="shared" si="0"/>
        <v>15</v>
      </c>
      <c r="F17" s="81">
        <f t="shared" si="1"/>
        <v>25</v>
      </c>
      <c r="G17" s="81">
        <f t="shared" si="2"/>
        <v>50</v>
      </c>
      <c r="H17" s="78">
        <f t="shared" si="3"/>
        <v>90</v>
      </c>
      <c r="I17" s="79" t="str">
        <f t="shared" si="4"/>
        <v>A</v>
      </c>
    </row>
    <row r="18" spans="1:9" x14ac:dyDescent="0.2">
      <c r="A18" s="77" t="str">
        <f t="array" ref="A18">INDEX(Master_datasheet!$A$2:$A$160, MATCH(0, COUNTIF($A$1:A17,Master_datasheet!$A$2:$A$160), 0))</f>
        <v>Russian Creek</v>
      </c>
      <c r="B18" s="86">
        <f>AVERAGEIF(Master_datasheet!$A21:$A175,Master_Average_Stream_Grade!$A18,Master_datasheet!E21:E175)</f>
        <v>15.4</v>
      </c>
      <c r="C18" s="87">
        <f>AVERAGEIF(Master_datasheet!$A21:$A175,Master_Average_Stream_Grade!$A18,Master_datasheet!F21:F175)</f>
        <v>4</v>
      </c>
      <c r="D18" s="91">
        <f>AVERAGEIF(Master_datasheet!$A21:$A175,Master_Average_Stream_Grade!$A18,Master_datasheet!G21:G175)</f>
        <v>2</v>
      </c>
      <c r="E18" s="81">
        <f t="shared" ref="E18:E21" si="5">IF(B18&lt;5,0,IF(B18&lt;9,3,IF(B18&lt;13,6,IF(B18&lt;17,9,IF(B18&lt;21,12,IF(B18&gt;=21,15,99))))))</f>
        <v>9</v>
      </c>
      <c r="F18" s="81">
        <f t="shared" ref="F18:F21" si="6">IF(C18=0,0,IF(C18&lt;2,5,IF(C18&lt;4,10,IF(C18&lt;6,15,IF(C18&lt;8,20,IF(C18&gt;=8,25,99))))))</f>
        <v>15</v>
      </c>
      <c r="G18" s="81">
        <f t="shared" ref="G18:G21" si="7">IF(D18=0,0,IF(D18&lt;2,10,IF(D18&lt;3,20,IF(D18&lt;4,30,IF(D18&lt;5,40,IF(D18&gt;=5,50,99))))))</f>
        <v>20</v>
      </c>
      <c r="H18" s="78">
        <f t="shared" ref="H18:H21" si="8">SUM(E18:G18)</f>
        <v>44</v>
      </c>
      <c r="I18" s="79" t="str">
        <f t="shared" si="4"/>
        <v>C</v>
      </c>
    </row>
    <row r="19" spans="1:9" x14ac:dyDescent="0.2">
      <c r="A19" s="77" t="str">
        <f t="array" ref="A19">INDEX(Master_datasheet!$A$2:$A$160, MATCH(0, COUNTIF($A$1:A18,Master_datasheet!$A$2:$A$160), 0))</f>
        <v>Schoofs Creek</v>
      </c>
      <c r="B19" s="86">
        <f>AVERAGEIF(Master_datasheet!$A22:$A176,Master_Average_Stream_Grade!$A19,Master_datasheet!E22:E176)</f>
        <v>13.25</v>
      </c>
      <c r="C19" s="87">
        <f>AVERAGEIF(Master_datasheet!$A22:$A176,Master_Average_Stream_Grade!$A19,Master_datasheet!F22:F176)</f>
        <v>5.5</v>
      </c>
      <c r="D19" s="91">
        <f>AVERAGEIF(Master_datasheet!$A22:$A176,Master_Average_Stream_Grade!$A19,Master_datasheet!G22:G176)</f>
        <v>2.25</v>
      </c>
      <c r="E19" s="81">
        <f t="shared" si="5"/>
        <v>9</v>
      </c>
      <c r="F19" s="81">
        <f t="shared" si="6"/>
        <v>15</v>
      </c>
      <c r="G19" s="81">
        <f t="shared" si="7"/>
        <v>20</v>
      </c>
      <c r="H19" s="78">
        <f t="shared" si="8"/>
        <v>44</v>
      </c>
      <c r="I19" s="79" t="str">
        <f t="shared" si="4"/>
        <v>C</v>
      </c>
    </row>
    <row r="20" spans="1:9" x14ac:dyDescent="0.2">
      <c r="A20" s="77" t="str">
        <f t="array" ref="A20">INDEX(Master_datasheet!$A$2:$A$160, MATCH(0, COUNTIF($A$1:A19,Master_datasheet!$A$2:$A$160), 0))</f>
        <v>Springbrook Creek</v>
      </c>
      <c r="B20" s="86">
        <f>AVERAGEIF(Master_datasheet!$A23:$A177,Master_Average_Stream_Grade!$A20,Master_datasheet!E23:E177)</f>
        <v>20.8</v>
      </c>
      <c r="C20" s="87">
        <f>AVERAGEIF(Master_datasheet!$A23:$A177,Master_Average_Stream_Grade!$A20,Master_datasheet!F23:F177)</f>
        <v>10.266666666666667</v>
      </c>
      <c r="D20" s="91">
        <f>AVERAGEIF(Master_datasheet!$A23:$A177,Master_Average_Stream_Grade!$A20,Master_datasheet!G23:G177)</f>
        <v>5.2</v>
      </c>
      <c r="E20" s="81">
        <f t="shared" si="5"/>
        <v>12</v>
      </c>
      <c r="F20" s="81">
        <f t="shared" si="6"/>
        <v>25</v>
      </c>
      <c r="G20" s="81">
        <f t="shared" si="7"/>
        <v>50</v>
      </c>
      <c r="H20" s="78">
        <f t="shared" si="8"/>
        <v>87</v>
      </c>
      <c r="I20" s="79" t="str">
        <f t="shared" si="4"/>
        <v>A</v>
      </c>
    </row>
    <row r="21" spans="1:9" x14ac:dyDescent="0.2">
      <c r="A21" s="77" t="str">
        <f t="array" ref="A21">INDEX(Master_datasheet!$A$2:$A$160, MATCH(0, COUNTIF($A$1:A20,Master_datasheet!$A$2:$A$160), 0))</f>
        <v>Stover Creek</v>
      </c>
      <c r="B21" s="86">
        <f>AVERAGEIF(Master_datasheet!$A24:$A178,Master_Average_Stream_Grade!$A21,Master_datasheet!E24:E178)</f>
        <v>14.241379310344827</v>
      </c>
      <c r="C21" s="87">
        <f>AVERAGEIF(Master_datasheet!$A24:$A178,Master_Average_Stream_Grade!$A21,Master_datasheet!F24:F178)</f>
        <v>4.5923645320197046</v>
      </c>
      <c r="D21" s="91">
        <f>AVERAGEIF(Master_datasheet!$A24:$A178,Master_Average_Stream_Grade!$A21,Master_datasheet!G24:G178)</f>
        <v>1.6705665024630543</v>
      </c>
      <c r="E21" s="81">
        <f t="shared" si="5"/>
        <v>9</v>
      </c>
      <c r="F21" s="81">
        <f t="shared" si="6"/>
        <v>15</v>
      </c>
      <c r="G21" s="81">
        <f t="shared" si="7"/>
        <v>10</v>
      </c>
      <c r="H21" s="78">
        <f t="shared" si="8"/>
        <v>34</v>
      </c>
      <c r="I21" s="79" t="str">
        <f t="shared" si="4"/>
        <v>C</v>
      </c>
    </row>
    <row r="22" spans="1:9" x14ac:dyDescent="0.2">
      <c r="A22" s="77" t="s">
        <v>72</v>
      </c>
      <c r="B22" s="86">
        <f>AVERAGEIF(Master_datasheet!$A25:$A179,Master_Average_Stream_Grade!$A22,Master_datasheet!E25:E179)</f>
        <v>20.680659340659343</v>
      </c>
      <c r="C22" s="87">
        <f>AVERAGEIF(Master_datasheet!$A25:$A179,Master_Average_Stream_Grade!$A22,Master_datasheet!F25:F179)</f>
        <v>10.633040293040292</v>
      </c>
      <c r="D22" s="91">
        <f>AVERAGEIF(Master_datasheet!$A25:$A179,Master_Average_Stream_Grade!$A22,Master_datasheet!G25:G179)</f>
        <v>6.8372161172161174</v>
      </c>
      <c r="E22" s="81">
        <f t="shared" ref="E22:E24" si="9">IF(B22&lt;5,0,IF(B22&lt;9,3,IF(B22&lt;13,6,IF(B22&lt;17,9,IF(B22&lt;21,12,IF(B22&gt;=21,15,99))))))</f>
        <v>12</v>
      </c>
      <c r="F22" s="81">
        <f t="shared" ref="F22:F23" si="10">IF(C22=0,0,IF(C22&lt;2,5,IF(C22&lt;4,10,IF(C22&lt;6,15,IF(C22&lt;8,20,IF(C22&gt;=8,25,99))))))</f>
        <v>25</v>
      </c>
      <c r="G22" s="81">
        <f t="shared" ref="G22:G23" si="11">IF(D22=0,0,IF(D22&lt;2,10,IF(D22&lt;3,20,IF(D22&lt;4,30,IF(D22&lt;5,40,IF(D22&gt;=5,50,99))))))</f>
        <v>50</v>
      </c>
      <c r="H22" s="78">
        <f t="shared" ref="H22:H24" si="12">SUM(E22:G22)</f>
        <v>87</v>
      </c>
      <c r="I22" s="79" t="str">
        <f t="shared" ref="I22:I24" si="13">IF(H22&lt;10,"F",IF(AND(H22&lt;19,H22&gt;10),"E",IF(AND(H22&lt;=29,H22&gt;20),"D",IF(AND(H22&lt;=49,H22&gt;30),"C",IF(AND(H22&lt;=69,H22&gt;50),"B",IF(H22&gt;=70,"A",99))))))</f>
        <v>A</v>
      </c>
    </row>
    <row r="23" spans="1:9" x14ac:dyDescent="0.2">
      <c r="A23" s="77" t="s">
        <v>73</v>
      </c>
      <c r="B23" s="86">
        <f>AVERAGEIF(Master_datasheet!$A26:$A180,Master_Average_Stream_Grade!$A23,Master_datasheet!E26:E180)</f>
        <v>14.887926887926888</v>
      </c>
      <c r="C23" s="87">
        <f>AVERAGEIF(Master_datasheet!$A26:$A180,Master_Average_Stream_Grade!$A23,Master_datasheet!F26:F180)</f>
        <v>6.6329966329966323</v>
      </c>
      <c r="D23" s="91">
        <f>AVERAGEIF(Master_datasheet!$A26:$A180,Master_Average_Stream_Grade!$A23,Master_datasheet!G26:G180)</f>
        <v>2.4223184223184222</v>
      </c>
      <c r="E23" s="81">
        <f t="shared" si="9"/>
        <v>9</v>
      </c>
      <c r="F23" s="81">
        <f t="shared" si="10"/>
        <v>20</v>
      </c>
      <c r="G23" s="81">
        <f t="shared" si="11"/>
        <v>20</v>
      </c>
      <c r="H23" s="78">
        <f t="shared" si="12"/>
        <v>49</v>
      </c>
      <c r="I23" s="79" t="str">
        <f t="shared" si="13"/>
        <v>C</v>
      </c>
    </row>
    <row r="24" spans="1:9" x14ac:dyDescent="0.2">
      <c r="A24" s="77" t="s">
        <v>71</v>
      </c>
      <c r="B24" s="86">
        <f>AVERAGEIF(Master_datasheet!$A27:$A181,Master_Average_Stream_Grade!$A24,Master_datasheet!E27:E181)</f>
        <v>14.241379310344827</v>
      </c>
      <c r="C24" s="87">
        <f>AVERAGEIF(Master_datasheet!$A27:$A181,Master_Average_Stream_Grade!$A24,Master_datasheet!F27:F181)</f>
        <v>4.5923645320197046</v>
      </c>
      <c r="D24" s="91">
        <f>AVERAGEIF(Master_datasheet!$A27:$A181,Master_Average_Stream_Grade!$A24,Master_datasheet!G27:G181)</f>
        <v>1.6705665024630543</v>
      </c>
      <c r="E24" s="81">
        <f t="shared" si="9"/>
        <v>9</v>
      </c>
      <c r="F24" s="81">
        <f t="shared" ref="F24" si="14">IF(C24=0,0,IF(C24&lt;2,5,IF(C24&lt;4,10,IF(C24&lt;6,15,IF(C24&lt;8,20,IF(C24&gt;=8,25,99))))))</f>
        <v>15</v>
      </c>
      <c r="G24" s="81">
        <f t="shared" ref="G24" si="15">IF(D24=0,0,IF(D24&lt;2,10,IF(D24&lt;3,20,IF(D24&lt;4,30,IF(D24&lt;5,40,IF(D24&gt;=5,50,99))))))</f>
        <v>10</v>
      </c>
      <c r="H24" s="78">
        <f t="shared" si="12"/>
        <v>34</v>
      </c>
      <c r="I24" s="79" t="str">
        <f t="shared" si="13"/>
        <v>C</v>
      </c>
    </row>
    <row r="25" spans="1:9" x14ac:dyDescent="0.2">
      <c r="B25" s="86"/>
      <c r="C25" s="87"/>
      <c r="D25" s="91"/>
    </row>
    <row r="26" spans="1:9" x14ac:dyDescent="0.2">
      <c r="B26" s="86"/>
      <c r="C26" s="87"/>
      <c r="D26" s="91"/>
    </row>
    <row r="27" spans="1:9" x14ac:dyDescent="0.2">
      <c r="B27" s="86"/>
      <c r="C27" s="87"/>
      <c r="D27" s="91"/>
    </row>
    <row r="28" spans="1:9" x14ac:dyDescent="0.2">
      <c r="B28" s="86"/>
      <c r="C28" s="87"/>
      <c r="D28" s="91"/>
    </row>
    <row r="29" spans="1:9" x14ac:dyDescent="0.2">
      <c r="B29" s="86"/>
      <c r="C29" s="87"/>
      <c r="D29" s="91"/>
    </row>
    <row r="30" spans="1:9" x14ac:dyDescent="0.2">
      <c r="B30" s="86"/>
      <c r="C30" s="87"/>
      <c r="D30" s="91"/>
    </row>
    <row r="31" spans="1:9" x14ac:dyDescent="0.2">
      <c r="B31" s="86"/>
      <c r="C31" s="87"/>
      <c r="D31" s="91"/>
    </row>
    <row r="32" spans="1:9" x14ac:dyDescent="0.25">
      <c r="B32" s="86"/>
      <c r="C32" s="87"/>
      <c r="D32" s="91"/>
    </row>
    <row r="33" spans="2:4" x14ac:dyDescent="0.25">
      <c r="B33" s="86"/>
      <c r="C33" s="87"/>
      <c r="D33" s="91"/>
    </row>
    <row r="34" spans="2:4" x14ac:dyDescent="0.25">
      <c r="B34" s="86"/>
      <c r="C34" s="87"/>
      <c r="D34" s="91"/>
    </row>
    <row r="35" spans="2:4" x14ac:dyDescent="0.25">
      <c r="B35" s="86"/>
      <c r="C35" s="87"/>
      <c r="D35" s="91"/>
    </row>
    <row r="36" spans="2:4" x14ac:dyDescent="0.25">
      <c r="B36" s="86"/>
      <c r="C36" s="87"/>
      <c r="D36" s="91"/>
    </row>
    <row r="37" spans="2:4" x14ac:dyDescent="0.25">
      <c r="B37" s="86"/>
      <c r="C37" s="87"/>
      <c r="D37" s="91"/>
    </row>
    <row r="38" spans="2:4" x14ac:dyDescent="0.25">
      <c r="B38" s="86"/>
      <c r="C38" s="87"/>
      <c r="D38" s="91"/>
    </row>
    <row r="39" spans="2:4" x14ac:dyDescent="0.25">
      <c r="B39" s="86"/>
      <c r="C39" s="87"/>
      <c r="D39" s="91"/>
    </row>
    <row r="40" spans="2:4" x14ac:dyDescent="0.25">
      <c r="B40" s="86"/>
      <c r="C40" s="87"/>
      <c r="D40" s="91"/>
    </row>
    <row r="41" spans="2:4" x14ac:dyDescent="0.25">
      <c r="B41" s="86"/>
      <c r="C41" s="87"/>
      <c r="D41" s="91"/>
    </row>
    <row r="42" spans="2:4" x14ac:dyDescent="0.25">
      <c r="B42" s="86"/>
      <c r="C42" s="87"/>
      <c r="D42" s="91"/>
    </row>
    <row r="43" spans="2:4" x14ac:dyDescent="0.25">
      <c r="B43" s="86"/>
      <c r="C43" s="87"/>
      <c r="D43" s="91"/>
    </row>
    <row r="44" spans="2:4" x14ac:dyDescent="0.25">
      <c r="B44" s="86"/>
      <c r="C44" s="87"/>
      <c r="D44" s="91"/>
    </row>
    <row r="45" spans="2:4" x14ac:dyDescent="0.25">
      <c r="B45" s="86"/>
      <c r="C45" s="87"/>
      <c r="D45" s="91"/>
    </row>
    <row r="46" spans="2:4" x14ac:dyDescent="0.25">
      <c r="B46" s="86"/>
      <c r="C46" s="87"/>
      <c r="D46" s="91"/>
    </row>
    <row r="47" spans="2:4" x14ac:dyDescent="0.25">
      <c r="B47" s="86"/>
      <c r="C47" s="87"/>
      <c r="D47" s="91"/>
    </row>
    <row r="48" spans="2:4" x14ac:dyDescent="0.25">
      <c r="B48" s="86"/>
      <c r="C48" s="87"/>
      <c r="D48" s="91"/>
    </row>
    <row r="49" spans="2:4" x14ac:dyDescent="0.25">
      <c r="B49" s="86"/>
      <c r="C49" s="87"/>
      <c r="D49" s="91"/>
    </row>
    <row r="50" spans="2:4" x14ac:dyDescent="0.25">
      <c r="B50" s="86"/>
      <c r="C50" s="87"/>
      <c r="D50" s="91"/>
    </row>
    <row r="51" spans="2:4" x14ac:dyDescent="0.25">
      <c r="B51" s="86"/>
      <c r="C51" s="87"/>
      <c r="D51" s="91"/>
    </row>
    <row r="52" spans="2:4" x14ac:dyDescent="0.25">
      <c r="B52" s="86"/>
      <c r="C52" s="87"/>
      <c r="D52" s="91"/>
    </row>
    <row r="53" spans="2:4" x14ac:dyDescent="0.25">
      <c r="B53" s="86"/>
      <c r="C53" s="87"/>
      <c r="D53" s="91"/>
    </row>
    <row r="54" spans="2:4" x14ac:dyDescent="0.25">
      <c r="B54" s="86"/>
      <c r="C54" s="87"/>
      <c r="D54" s="91"/>
    </row>
    <row r="55" spans="2:4" x14ac:dyDescent="0.25">
      <c r="B55" s="86"/>
      <c r="C55" s="87"/>
      <c r="D55" s="91"/>
    </row>
    <row r="56" spans="2:4" x14ac:dyDescent="0.25">
      <c r="B56" s="86"/>
      <c r="C56" s="87"/>
      <c r="D56" s="91"/>
    </row>
    <row r="57" spans="2:4" x14ac:dyDescent="0.25">
      <c r="B57" s="86"/>
      <c r="C57" s="87"/>
      <c r="D57" s="91"/>
    </row>
    <row r="58" spans="2:4" x14ac:dyDescent="0.25">
      <c r="B58" s="86"/>
      <c r="C58" s="87"/>
      <c r="D58" s="91"/>
    </row>
    <row r="59" spans="2:4" x14ac:dyDescent="0.25">
      <c r="B59" s="86"/>
      <c r="C59" s="87"/>
      <c r="D59" s="91"/>
    </row>
    <row r="60" spans="2:4" x14ac:dyDescent="0.25">
      <c r="B60" s="86"/>
      <c r="C60" s="87"/>
      <c r="D60" s="91"/>
    </row>
    <row r="61" spans="2:4" x14ac:dyDescent="0.25">
      <c r="B61" s="86"/>
      <c r="C61" s="87"/>
      <c r="D61" s="91"/>
    </row>
    <row r="62" spans="2:4" x14ac:dyDescent="0.25">
      <c r="B62" s="86"/>
      <c r="C62" s="87"/>
      <c r="D62" s="91"/>
    </row>
    <row r="63" spans="2:4" x14ac:dyDescent="0.25">
      <c r="B63" s="86"/>
      <c r="C63" s="87"/>
      <c r="D63" s="91"/>
    </row>
    <row r="64" spans="2:4" x14ac:dyDescent="0.25">
      <c r="B64" s="86"/>
      <c r="C64" s="87"/>
      <c r="D64" s="91"/>
    </row>
    <row r="65" spans="2:4" x14ac:dyDescent="0.25">
      <c r="B65" s="86"/>
      <c r="C65" s="87"/>
      <c r="D65" s="91"/>
    </row>
    <row r="66" spans="2:4" x14ac:dyDescent="0.25">
      <c r="B66" s="86"/>
      <c r="C66" s="87"/>
      <c r="D66" s="91"/>
    </row>
    <row r="67" spans="2:4" x14ac:dyDescent="0.25">
      <c r="B67" s="86"/>
      <c r="C67" s="87"/>
      <c r="D67" s="91"/>
    </row>
    <row r="68" spans="2:4" x14ac:dyDescent="0.25">
      <c r="B68" s="86"/>
      <c r="C68" s="87"/>
      <c r="D68" s="91"/>
    </row>
    <row r="69" spans="2:4" x14ac:dyDescent="0.25">
      <c r="B69" s="86"/>
      <c r="C69" s="87"/>
      <c r="D69" s="91"/>
    </row>
    <row r="70" spans="2:4" x14ac:dyDescent="0.25">
      <c r="B70" s="86"/>
      <c r="C70" s="87"/>
      <c r="D70" s="91"/>
    </row>
    <row r="71" spans="2:4" x14ac:dyDescent="0.25">
      <c r="B71" s="86"/>
      <c r="C71" s="87"/>
      <c r="D71" s="91"/>
    </row>
    <row r="72" spans="2:4" x14ac:dyDescent="0.25">
      <c r="B72" s="86"/>
      <c r="C72" s="87"/>
      <c r="D72" s="91"/>
    </row>
    <row r="73" spans="2:4" x14ac:dyDescent="0.25">
      <c r="B73" s="86"/>
      <c r="C73" s="87"/>
      <c r="D73" s="91"/>
    </row>
    <row r="74" spans="2:4" x14ac:dyDescent="0.25">
      <c r="B74" s="86"/>
      <c r="C74" s="87"/>
      <c r="D74" s="91"/>
    </row>
    <row r="75" spans="2:4" x14ac:dyDescent="0.25">
      <c r="B75" s="86"/>
      <c r="C75" s="87"/>
      <c r="D75" s="91"/>
    </row>
    <row r="76" spans="2:4" x14ac:dyDescent="0.25">
      <c r="B76" s="86"/>
      <c r="C76" s="87"/>
      <c r="D76" s="91"/>
    </row>
    <row r="77" spans="2:4" x14ac:dyDescent="0.25">
      <c r="B77" s="86"/>
      <c r="C77" s="87"/>
      <c r="D77" s="91"/>
    </row>
    <row r="78" spans="2:4" x14ac:dyDescent="0.25">
      <c r="B78" s="86"/>
      <c r="C78" s="87"/>
      <c r="D78" s="91"/>
    </row>
    <row r="79" spans="2:4" x14ac:dyDescent="0.25">
      <c r="B79" s="86"/>
      <c r="C79" s="87"/>
      <c r="D79" s="91"/>
    </row>
    <row r="80" spans="2:4" x14ac:dyDescent="0.25">
      <c r="B80" s="86"/>
      <c r="C80" s="87"/>
      <c r="D80" s="91"/>
    </row>
    <row r="81" spans="2:4" x14ac:dyDescent="0.25">
      <c r="B81" s="86"/>
      <c r="C81" s="87"/>
      <c r="D81" s="91"/>
    </row>
    <row r="82" spans="2:4" x14ac:dyDescent="0.25">
      <c r="B82" s="86"/>
      <c r="C82" s="87"/>
      <c r="D82" s="91"/>
    </row>
    <row r="83" spans="2:4" x14ac:dyDescent="0.25">
      <c r="B83" s="86"/>
      <c r="C83" s="87"/>
      <c r="D83" s="91"/>
    </row>
    <row r="84" spans="2:4" x14ac:dyDescent="0.25">
      <c r="B84" s="86"/>
      <c r="C84" s="87"/>
      <c r="D84" s="91"/>
    </row>
    <row r="85" spans="2:4" x14ac:dyDescent="0.25">
      <c r="B85" s="86"/>
      <c r="C85" s="87"/>
      <c r="D85" s="91"/>
    </row>
    <row r="86" spans="2:4" x14ac:dyDescent="0.25">
      <c r="B86" s="86"/>
      <c r="C86" s="87"/>
      <c r="D86" s="91"/>
    </row>
    <row r="87" spans="2:4" x14ac:dyDescent="0.25">
      <c r="B87" s="86"/>
      <c r="C87" s="87"/>
      <c r="D87" s="91"/>
    </row>
    <row r="88" spans="2:4" x14ac:dyDescent="0.25">
      <c r="B88" s="86"/>
      <c r="C88" s="87"/>
      <c r="D88" s="91"/>
    </row>
    <row r="89" spans="2:4" x14ac:dyDescent="0.25">
      <c r="B89" s="86"/>
      <c r="C89" s="87"/>
      <c r="D89" s="91"/>
    </row>
    <row r="90" spans="2:4" x14ac:dyDescent="0.25">
      <c r="B90" s="86"/>
      <c r="C90" s="87"/>
      <c r="D90" s="91"/>
    </row>
    <row r="91" spans="2:4" x14ac:dyDescent="0.25">
      <c r="B91" s="86"/>
      <c r="C91" s="87"/>
      <c r="D91" s="91"/>
    </row>
    <row r="92" spans="2:4" x14ac:dyDescent="0.25">
      <c r="B92" s="86"/>
      <c r="C92" s="87"/>
      <c r="D92" s="91"/>
    </row>
    <row r="93" spans="2:4" x14ac:dyDescent="0.25">
      <c r="B93" s="86"/>
      <c r="C93" s="87"/>
      <c r="D93" s="91"/>
    </row>
    <row r="94" spans="2:4" x14ac:dyDescent="0.25">
      <c r="B94" s="86"/>
      <c r="C94" s="87"/>
      <c r="D94" s="91"/>
    </row>
    <row r="95" spans="2:4" x14ac:dyDescent="0.25">
      <c r="B95" s="86"/>
      <c r="C95" s="87"/>
      <c r="D95" s="91"/>
    </row>
    <row r="96" spans="2:4" x14ac:dyDescent="0.25">
      <c r="B96" s="86"/>
      <c r="C96" s="87"/>
      <c r="D96" s="91"/>
    </row>
    <row r="97" spans="2:4" x14ac:dyDescent="0.25">
      <c r="B97" s="86"/>
      <c r="C97" s="87"/>
      <c r="D97" s="91"/>
    </row>
    <row r="98" spans="2:4" x14ac:dyDescent="0.25">
      <c r="B98" s="86"/>
      <c r="C98" s="87"/>
      <c r="D98" s="91"/>
    </row>
    <row r="99" spans="2:4" x14ac:dyDescent="0.25">
      <c r="B99" s="86"/>
      <c r="C99" s="87"/>
      <c r="D99" s="91"/>
    </row>
    <row r="100" spans="2:4" x14ac:dyDescent="0.25">
      <c r="B100" s="86"/>
      <c r="C100" s="87"/>
      <c r="D100" s="91"/>
    </row>
    <row r="101" spans="2:4" x14ac:dyDescent="0.25">
      <c r="B101" s="86"/>
      <c r="C101" s="87"/>
      <c r="D101" s="91"/>
    </row>
    <row r="102" spans="2:4" x14ac:dyDescent="0.25">
      <c r="B102" s="86"/>
      <c r="C102" s="87"/>
      <c r="D102" s="91"/>
    </row>
    <row r="103" spans="2:4" x14ac:dyDescent="0.25">
      <c r="B103" s="86"/>
      <c r="C103" s="87"/>
      <c r="D103" s="91"/>
    </row>
    <row r="104" spans="2:4" x14ac:dyDescent="0.25">
      <c r="B104" s="86"/>
      <c r="C104" s="87"/>
      <c r="D104" s="91"/>
    </row>
    <row r="105" spans="2:4" x14ac:dyDescent="0.25">
      <c r="B105" s="86"/>
      <c r="C105" s="87"/>
      <c r="D105" s="91"/>
    </row>
    <row r="106" spans="2:4" x14ac:dyDescent="0.25">
      <c r="B106" s="86"/>
      <c r="C106" s="87"/>
      <c r="D106" s="91"/>
    </row>
    <row r="107" spans="2:4" x14ac:dyDescent="0.25">
      <c r="B107" s="86"/>
      <c r="C107" s="87"/>
      <c r="D107" s="91"/>
    </row>
    <row r="108" spans="2:4" x14ac:dyDescent="0.25">
      <c r="B108" s="86"/>
      <c r="C108" s="87"/>
      <c r="D108" s="91"/>
    </row>
    <row r="109" spans="2:4" x14ac:dyDescent="0.25">
      <c r="B109" s="86"/>
      <c r="C109" s="87"/>
      <c r="D109" s="91"/>
    </row>
    <row r="110" spans="2:4" x14ac:dyDescent="0.25">
      <c r="B110" s="86"/>
      <c r="C110" s="87"/>
      <c r="D110" s="91"/>
    </row>
    <row r="111" spans="2:4" x14ac:dyDescent="0.25">
      <c r="B111" s="86"/>
      <c r="C111" s="87"/>
      <c r="D111" s="91"/>
    </row>
    <row r="112" spans="2:4" x14ac:dyDescent="0.25">
      <c r="B112" s="86"/>
      <c r="C112" s="87"/>
      <c r="D112" s="91"/>
    </row>
    <row r="113" spans="2:4" x14ac:dyDescent="0.25">
      <c r="B113" s="86"/>
      <c r="C113" s="87"/>
      <c r="D113" s="91"/>
    </row>
    <row r="114" spans="2:4" x14ac:dyDescent="0.25">
      <c r="B114" s="86"/>
      <c r="C114" s="87"/>
      <c r="D114" s="91"/>
    </row>
    <row r="115" spans="2:4" x14ac:dyDescent="0.25">
      <c r="B115" s="86"/>
      <c r="C115" s="87"/>
      <c r="D115" s="91"/>
    </row>
    <row r="116" spans="2:4" x14ac:dyDescent="0.25">
      <c r="B116" s="86"/>
      <c r="C116" s="87"/>
      <c r="D116" s="91"/>
    </row>
    <row r="117" spans="2:4" x14ac:dyDescent="0.25">
      <c r="B117" s="86"/>
      <c r="C117" s="87"/>
      <c r="D117" s="91"/>
    </row>
    <row r="118" spans="2:4" x14ac:dyDescent="0.25">
      <c r="B118" s="86"/>
      <c r="C118" s="87"/>
      <c r="D118" s="91"/>
    </row>
    <row r="119" spans="2:4" x14ac:dyDescent="0.25">
      <c r="B119" s="86"/>
      <c r="C119" s="87"/>
      <c r="D119" s="91"/>
    </row>
    <row r="120" spans="2:4" x14ac:dyDescent="0.25">
      <c r="B120" s="86"/>
      <c r="C120" s="87"/>
      <c r="D120" s="91"/>
    </row>
    <row r="121" spans="2:4" x14ac:dyDescent="0.25">
      <c r="B121" s="86"/>
      <c r="C121" s="87"/>
      <c r="D121" s="91"/>
    </row>
    <row r="122" spans="2:4" x14ac:dyDescent="0.25">
      <c r="B122" s="86"/>
      <c r="C122" s="87"/>
      <c r="D122" s="91"/>
    </row>
    <row r="123" spans="2:4" x14ac:dyDescent="0.25">
      <c r="B123" s="86"/>
      <c r="C123" s="87"/>
      <c r="D123" s="91"/>
    </row>
    <row r="124" spans="2:4" x14ac:dyDescent="0.25">
      <c r="B124" s="86"/>
      <c r="C124" s="87"/>
      <c r="D124" s="91"/>
    </row>
    <row r="125" spans="2:4" x14ac:dyDescent="0.25">
      <c r="B125" s="86"/>
      <c r="C125" s="87"/>
      <c r="D125" s="91"/>
    </row>
    <row r="126" spans="2:4" x14ac:dyDescent="0.25">
      <c r="B126" s="86"/>
      <c r="C126" s="87"/>
      <c r="D126" s="91"/>
    </row>
    <row r="127" spans="2:4" x14ac:dyDescent="0.25">
      <c r="B127" s="86"/>
      <c r="C127" s="87"/>
      <c r="D127" s="91"/>
    </row>
    <row r="128" spans="2:4" x14ac:dyDescent="0.25">
      <c r="B128" s="86"/>
      <c r="C128" s="87"/>
      <c r="D128" s="91"/>
    </row>
    <row r="129" spans="2:4" x14ac:dyDescent="0.25">
      <c r="B129" s="86"/>
      <c r="C129" s="87"/>
      <c r="D129" s="91"/>
    </row>
    <row r="130" spans="2:4" x14ac:dyDescent="0.25">
      <c r="B130" s="86"/>
      <c r="C130" s="87"/>
      <c r="D130" s="91"/>
    </row>
    <row r="131" spans="2:4" x14ac:dyDescent="0.25">
      <c r="B131" s="86"/>
      <c r="C131" s="87"/>
      <c r="D131" s="91"/>
    </row>
    <row r="132" spans="2:4" x14ac:dyDescent="0.25">
      <c r="B132" s="86"/>
      <c r="C132" s="87"/>
      <c r="D132" s="91"/>
    </row>
    <row r="133" spans="2:4" x14ac:dyDescent="0.25">
      <c r="B133" s="86"/>
      <c r="C133" s="87"/>
      <c r="D133" s="91"/>
    </row>
    <row r="134" spans="2:4" x14ac:dyDescent="0.25">
      <c r="B134" s="86"/>
      <c r="C134" s="87"/>
      <c r="D134" s="91"/>
    </row>
    <row r="135" spans="2:4" x14ac:dyDescent="0.25">
      <c r="B135" s="86"/>
      <c r="C135" s="87"/>
      <c r="D135" s="91"/>
    </row>
    <row r="136" spans="2:4" x14ac:dyDescent="0.25">
      <c r="B136" s="86"/>
      <c r="C136" s="87"/>
      <c r="D136" s="91"/>
    </row>
    <row r="137" spans="2:4" x14ac:dyDescent="0.25">
      <c r="B137" s="86"/>
      <c r="C137" s="87"/>
      <c r="D137" s="91"/>
    </row>
    <row r="138" spans="2:4" x14ac:dyDescent="0.25">
      <c r="B138" s="86"/>
      <c r="C138" s="87"/>
      <c r="D138" s="91"/>
    </row>
    <row r="139" spans="2:4" x14ac:dyDescent="0.25">
      <c r="B139" s="86"/>
      <c r="C139" s="87"/>
      <c r="D139" s="91"/>
    </row>
    <row r="140" spans="2:4" x14ac:dyDescent="0.25">
      <c r="B140" s="86"/>
      <c r="C140" s="87"/>
      <c r="D140" s="91"/>
    </row>
    <row r="141" spans="2:4" x14ac:dyDescent="0.25">
      <c r="B141" s="86"/>
      <c r="C141" s="87"/>
      <c r="D141" s="91"/>
    </row>
    <row r="142" spans="2:4" x14ac:dyDescent="0.25">
      <c r="B142" s="86"/>
      <c r="C142" s="87"/>
      <c r="D142" s="91"/>
    </row>
    <row r="143" spans="2:4" x14ac:dyDescent="0.25">
      <c r="B143" s="86"/>
      <c r="C143" s="87"/>
      <c r="D143" s="91"/>
    </row>
    <row r="144" spans="2:4" x14ac:dyDescent="0.25">
      <c r="B144" s="86"/>
      <c r="C144" s="87"/>
      <c r="D144" s="91"/>
    </row>
    <row r="145" spans="2:4" x14ac:dyDescent="0.25">
      <c r="B145" s="86"/>
      <c r="C145" s="87"/>
      <c r="D145" s="91"/>
    </row>
    <row r="146" spans="2:4" x14ac:dyDescent="0.25">
      <c r="B146" s="86"/>
      <c r="C146" s="87"/>
      <c r="D146" s="91"/>
    </row>
    <row r="147" spans="2:4" x14ac:dyDescent="0.25">
      <c r="B147" s="86"/>
      <c r="C147" s="87"/>
      <c r="D147" s="91"/>
    </row>
    <row r="148" spans="2:4" x14ac:dyDescent="0.25">
      <c r="B148" s="86"/>
      <c r="C148" s="87"/>
      <c r="D148" s="91"/>
    </row>
    <row r="149" spans="2:4" x14ac:dyDescent="0.25">
      <c r="B149" s="86"/>
      <c r="C149" s="87"/>
      <c r="D149" s="91"/>
    </row>
    <row r="150" spans="2:4" x14ac:dyDescent="0.25">
      <c r="B150" s="86"/>
      <c r="C150" s="87"/>
      <c r="D150" s="91"/>
    </row>
    <row r="151" spans="2:4" x14ac:dyDescent="0.25">
      <c r="B151" s="86"/>
      <c r="C151" s="87"/>
      <c r="D151" s="91"/>
    </row>
    <row r="152" spans="2:4" x14ac:dyDescent="0.25">
      <c r="B152" s="86"/>
      <c r="C152" s="87"/>
      <c r="D152" s="91"/>
    </row>
    <row r="153" spans="2:4" x14ac:dyDescent="0.25">
      <c r="B153" s="86"/>
      <c r="C153" s="87"/>
      <c r="D153" s="91"/>
    </row>
    <row r="154" spans="2:4" x14ac:dyDescent="0.25">
      <c r="B154" s="86"/>
      <c r="C154" s="87"/>
      <c r="D154" s="91"/>
    </row>
    <row r="155" spans="2:4" x14ac:dyDescent="0.25">
      <c r="B155" s="86"/>
      <c r="C155" s="87"/>
      <c r="D155" s="91"/>
    </row>
    <row r="156" spans="2:4" x14ac:dyDescent="0.25">
      <c r="B156" s="86"/>
      <c r="C156" s="87"/>
      <c r="D156" s="91"/>
    </row>
    <row r="157" spans="2:4" x14ac:dyDescent="0.25">
      <c r="B157" s="86"/>
      <c r="C157" s="87"/>
      <c r="D157" s="91"/>
    </row>
    <row r="158" spans="2:4" x14ac:dyDescent="0.25">
      <c r="B158" s="86"/>
      <c r="C158" s="87"/>
      <c r="D158" s="91"/>
    </row>
    <row r="159" spans="2:4" x14ac:dyDescent="0.25">
      <c r="B159" s="86"/>
      <c r="C159" s="87"/>
      <c r="D159" s="91"/>
    </row>
    <row r="160" spans="2:4" x14ac:dyDescent="0.25">
      <c r="B160" s="86"/>
      <c r="C160" s="87"/>
      <c r="D160" s="91"/>
    </row>
  </sheetData>
  <sortState ref="B2:Q52">
    <sortCondition ref="I1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132"/>
  <sheetViews>
    <sheetView topLeftCell="I1" zoomScale="85" zoomScaleNormal="85" workbookViewId="0">
      <selection activeCell="D12" sqref="D12"/>
    </sheetView>
  </sheetViews>
  <sheetFormatPr defaultColWidth="9.109375" defaultRowHeight="24.6" outlineLevelCol="1" x14ac:dyDescent="0.4"/>
  <cols>
    <col min="1" max="1" width="34.44140625" style="99" customWidth="1" outlineLevel="1"/>
    <col min="2" max="2" width="23.44140625" style="99" customWidth="1" outlineLevel="1"/>
    <col min="3" max="3" width="2.5546875" style="115" customWidth="1"/>
    <col min="4" max="4" width="58.44140625" style="93" bestFit="1" customWidth="1"/>
    <col min="5" max="5" width="12.88671875" style="132" bestFit="1" customWidth="1"/>
    <col min="6" max="6" width="12.88671875" style="105" customWidth="1" outlineLevel="1"/>
    <col min="7" max="7" width="12" style="104" customWidth="1" outlineLevel="1"/>
    <col min="8" max="8" width="12" style="117" customWidth="1" outlineLevel="1"/>
    <col min="9" max="9" width="10.33203125" style="106" customWidth="1" outlineLevel="1"/>
    <col min="10" max="10" width="9.44140625" style="106" customWidth="1" outlineLevel="1"/>
    <col min="11" max="11" width="13.88671875" style="106" customWidth="1" outlineLevel="1"/>
    <col min="12" max="12" width="11.33203125" style="103" customWidth="1" outlineLevel="1"/>
    <col min="13" max="13" width="3.33203125" style="120" customWidth="1"/>
    <col min="14" max="14" width="52.6640625" style="123" bestFit="1" customWidth="1"/>
    <col min="15" max="15" width="13.33203125" style="97" hidden="1" customWidth="1" outlineLevel="1"/>
    <col min="16" max="16" width="12" style="96" hidden="1" customWidth="1" outlineLevel="1"/>
    <col min="17" max="17" width="8.88671875" style="118" hidden="1" customWidth="1" outlineLevel="1"/>
    <col min="18" max="18" width="10.44140625" style="121" hidden="1" customWidth="1" outlineLevel="1"/>
    <col min="19" max="19" width="10" style="121" hidden="1" customWidth="1" outlineLevel="1"/>
    <col min="20" max="20" width="10.6640625" style="121" hidden="1" customWidth="1" outlineLevel="1"/>
    <col min="21" max="21" width="10.33203125" style="95" hidden="1" customWidth="1"/>
    <col min="22" max="22" width="14.6640625" style="130" bestFit="1" customWidth="1"/>
    <col min="23" max="23" width="3.88671875" style="131" customWidth="1"/>
    <col min="24" max="24" width="39.44140625" style="137" bestFit="1" customWidth="1"/>
    <col min="25" max="25" width="39.109375" style="137" bestFit="1" customWidth="1"/>
    <col min="26" max="16384" width="9.109375" style="94"/>
  </cols>
  <sheetData>
    <row r="1" spans="1:29" ht="27" x14ac:dyDescent="0.2">
      <c r="D1" s="185">
        <f ca="1">NOW()</f>
        <v>44320.62159166667</v>
      </c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</row>
    <row r="2" spans="1:29" ht="26.25" x14ac:dyDescent="0.4">
      <c r="A2" s="98" t="s">
        <v>196</v>
      </c>
      <c r="B2" s="98" t="s">
        <v>206</v>
      </c>
      <c r="C2" s="114"/>
      <c r="D2" s="92" t="s">
        <v>197</v>
      </c>
      <c r="E2" s="133" t="s">
        <v>45</v>
      </c>
      <c r="F2" s="101" t="s">
        <v>200</v>
      </c>
      <c r="G2" s="100" t="s">
        <v>201</v>
      </c>
      <c r="H2" s="116" t="s">
        <v>202</v>
      </c>
      <c r="I2" s="102" t="s">
        <v>41</v>
      </c>
      <c r="J2" s="102" t="s">
        <v>42</v>
      </c>
      <c r="K2" s="102" t="s">
        <v>43</v>
      </c>
      <c r="L2" s="122" t="s">
        <v>124</v>
      </c>
      <c r="M2" s="119"/>
      <c r="N2" s="124" t="s">
        <v>195</v>
      </c>
      <c r="O2" s="125" t="s">
        <v>200</v>
      </c>
      <c r="P2" s="126" t="s">
        <v>201</v>
      </c>
      <c r="Q2" s="127" t="s">
        <v>202</v>
      </c>
      <c r="R2" s="128" t="s">
        <v>207</v>
      </c>
      <c r="S2" s="128" t="s">
        <v>42</v>
      </c>
      <c r="T2" s="128" t="s">
        <v>208</v>
      </c>
      <c r="U2" s="129" t="s">
        <v>209</v>
      </c>
      <c r="V2" s="134" t="s">
        <v>45</v>
      </c>
      <c r="X2" s="135" t="s">
        <v>211</v>
      </c>
      <c r="Y2" s="135" t="s">
        <v>210</v>
      </c>
    </row>
    <row r="3" spans="1:29" ht="25.5" x14ac:dyDescent="0.35">
      <c r="A3" s="99" t="str">
        <f>Report_from_Debbie!A4</f>
        <v>Boyne River-Dobleski Rd</v>
      </c>
      <c r="B3" s="99" t="str">
        <f>Report_from_Debbie!B4</f>
        <v>Boyne River</v>
      </c>
      <c r="D3" s="93" t="str">
        <f t="array" ref="D3">INDEX($A$3:$A$154, MATCH(0, COUNTIF($D$2:D2,$A$3:A$154), 0))</f>
        <v>Boyne River-Dobleski Rd</v>
      </c>
      <c r="E3" s="132" t="str">
        <f t="shared" ref="E3:E41" si="0">IF(L3&lt;10,"F",IF(AND(L3&lt;19,L3&gt;10),"E",IF(AND(L3&lt;=29,L3&gt;20),"D",IF(AND(L3&lt;=49,L3&gt;30),"C",IF(AND(L3&lt;=69,L3&gt;50),"B",IF(L3&gt;=70,"A",99))))))</f>
        <v>A</v>
      </c>
      <c r="F3" s="105">
        <f>AVERAGEIF(Report_from_Debbie!$A4:$A160,$D3,Report_from_Debbie!E4:E160)</f>
        <v>24</v>
      </c>
      <c r="G3" s="104">
        <f>AVERAGEIF(Report_from_Debbie!$A4:$A160,$D3,Report_from_Debbie!F4:F160)</f>
        <v>12</v>
      </c>
      <c r="H3" s="117">
        <f>AVERAGEIF(Report_from_Debbie!$A4:$A160,$D3,Report_from_Debbie!G4:G160)</f>
        <v>7</v>
      </c>
      <c r="I3" s="106">
        <f>IF(F3&lt;5,0,IF(F3&lt;9,3,IF(F3&lt;13,6,IF(F3&lt;17,9,IF(F3&lt;21,12,IF(F3&gt;=21,15,99))))))</f>
        <v>15</v>
      </c>
      <c r="J3" s="106">
        <f>IF(G3=0,0,IF(G3&lt;2,5,IF(G3&lt;4,10,IF(G3&lt;6,15,IF(G3&lt;8,20,IF(G3&gt;=8,25,99))))))</f>
        <v>25</v>
      </c>
      <c r="K3" s="106">
        <f>IF(H3=0,0,IF(H3&lt;2,10,IF(H3&lt;3,20,IF(H3&lt;4,30,IF(H3&lt;5,40,IF(H3&gt;=5,50,99))))))</f>
        <v>50</v>
      </c>
      <c r="L3" s="103">
        <f>SUM(I3:K3)</f>
        <v>90</v>
      </c>
      <c r="N3" s="123" t="str">
        <f t="array" ref="N3">INDEX($B$3:$B$154, MATCH(0, COUNTIF($N$2:N2,$B$3:B$154), 0))</f>
        <v>Boyne River</v>
      </c>
      <c r="O3" s="97">
        <f>AVERAGEIF(Report_from_Debbie!$B4:$B160,$N3,Report_from_Debbie!E4:E160)</f>
        <v>19</v>
      </c>
      <c r="P3" s="96">
        <f>AVERAGEIF(Report_from_Debbie!$B4:$B160,$N3,Report_from_Debbie!F4:F160)</f>
        <v>10</v>
      </c>
      <c r="Q3" s="118">
        <f>AVERAGEIF(Report_from_Debbie!$B4:$B160,$N3,Report_from_Debbie!G4:G160)</f>
        <v>6</v>
      </c>
      <c r="R3" s="121">
        <f>IF(O3&lt;5,0,IF(O3&lt;9,3,IF(O3&lt;13,6,IF(O3&lt;17,9,IF(O3&lt;21,12,IF(O3&gt;=21,15,99))))))</f>
        <v>12</v>
      </c>
      <c r="S3" s="121">
        <f>IF(P3=0,0,IF(P3&lt;2,5,IF(P3&lt;4,10,IF(P3&lt;6,15,IF(P3&lt;8,20,IF(P3&gt;=8,25,99))))))</f>
        <v>25</v>
      </c>
      <c r="T3" s="121">
        <f>IF(Q3=0,0,IF(Q3&lt;2,10,IF(Q3&lt;3,20,IF(Q3&lt;4,30,IF(Q3&lt;5,40,IF(Q3&gt;=5,50,99))))))</f>
        <v>50</v>
      </c>
      <c r="U3" s="95">
        <f>SUM(R3:T3)</f>
        <v>87</v>
      </c>
      <c r="V3" s="130" t="str">
        <f>IF(U3&lt;10,"F",IF(AND(U3&lt;19,U3&gt;10),"E",IF(AND(U3&lt;=29,U3&gt;20),"D",IF(AND(U3&lt;=49,U3&gt;30),"C",IF(AND(U3&lt;=69,U3&gt;50),"B",IF(U3&gt;=70,"A",99))))))</f>
        <v>A</v>
      </c>
      <c r="X3" s="136" t="str">
        <f>VLOOKUP(N3,Master_Average_Stream_Grade!A:J,9,FALSE)</f>
        <v>A</v>
      </c>
      <c r="Y3" s="136">
        <f>VLOOKUP(N3,Master_Average_Stream_Grade!A:I,8,FALSE)</f>
        <v>74</v>
      </c>
    </row>
    <row r="4" spans="1:29" ht="25.5" x14ac:dyDescent="0.35">
      <c r="A4" s="99" t="str">
        <f>Report_from_Debbie!A5</f>
        <v>Eastport Creek-Farrell Rd</v>
      </c>
      <c r="B4" s="99" t="str">
        <f>Report_from_Debbie!B5</f>
        <v>Eastport Creek</v>
      </c>
      <c r="D4" s="93" t="str">
        <f t="array" ref="D4">INDEX($A$3:$A$154, MATCH(0, COUNTIF($D$2:D3,$A$3:A$154), 0))</f>
        <v>Eastport Creek-Farrell Rd</v>
      </c>
      <c r="E4" s="132" t="str">
        <f t="shared" si="0"/>
        <v>B</v>
      </c>
      <c r="F4" s="105">
        <f>AVERAGEIF(Report_from_Debbie!$A5:$A161,$D4,Report_from_Debbie!E5:E161)</f>
        <v>20</v>
      </c>
      <c r="G4" s="104">
        <f>AVERAGEIF(Report_from_Debbie!$A5:$A161,$D4,Report_from_Debbie!F5:F161)</f>
        <v>7</v>
      </c>
      <c r="H4" s="117">
        <f>AVERAGEIF(Report_from_Debbie!$A5:$A161,$D4,Report_from_Debbie!G5:G161)</f>
        <v>2</v>
      </c>
      <c r="I4" s="106">
        <f t="shared" ref="I4:I21" si="1">IF(F4&lt;5,0,IF(F4&lt;9,3,IF(F4&lt;13,6,IF(F4&lt;17,9,IF(F4&lt;21,12,IF(F4&gt;=21,15,99))))))</f>
        <v>12</v>
      </c>
      <c r="J4" s="106">
        <f t="shared" ref="J4:J21" si="2">IF(G4=0,0,IF(G4&lt;2,5,IF(G4&lt;4,10,IF(G4&lt;6,15,IF(G4&lt;8,20,IF(G4&gt;=8,25,99))))))</f>
        <v>20</v>
      </c>
      <c r="K4" s="106">
        <f t="shared" ref="K4:K21" si="3">IF(H4=0,0,IF(H4&lt;2,10,IF(H4&lt;3,20,IF(H4&lt;4,30,IF(H4&lt;5,40,IF(H4&gt;=5,50,99))))))</f>
        <v>20</v>
      </c>
      <c r="L4" s="103">
        <f t="shared" ref="L4:L21" si="4">SUM(I4:K4)</f>
        <v>52</v>
      </c>
      <c r="N4" s="123" t="str">
        <f t="array" ref="N4">INDEX($B$3:$B$154, MATCH(0, COUNTIF($N$2:N3,$B$3:B$154), 0))</f>
        <v>Eastport Creek</v>
      </c>
      <c r="O4" s="97">
        <f>AVERAGEIF(Report_from_Debbie!$B5:$B161,$N4,Report_from_Debbie!E5:E161)</f>
        <v>16.5</v>
      </c>
      <c r="P4" s="96">
        <f>AVERAGEIF(Report_from_Debbie!$B5:$B161,$N4,Report_from_Debbie!F5:F161)</f>
        <v>6</v>
      </c>
      <c r="Q4" s="118">
        <f>AVERAGEIF(Report_from_Debbie!$B5:$B161,$N4,Report_from_Debbie!G5:G161)</f>
        <v>2</v>
      </c>
      <c r="R4" s="121">
        <f t="shared" ref="R4:R67" si="5">IF(O4&lt;5,0,IF(O4&lt;9,3,IF(O4&lt;13,6,IF(O4&lt;17,9,IF(O4&lt;21,12,IF(O4&gt;=21,15,99))))))</f>
        <v>9</v>
      </c>
      <c r="S4" s="121">
        <f t="shared" ref="S4:S67" si="6">IF(P4=0,0,IF(P4&lt;2,5,IF(P4&lt;4,10,IF(P4&lt;6,15,IF(P4&lt;8,20,IF(P4&gt;=8,25,99))))))</f>
        <v>20</v>
      </c>
      <c r="T4" s="121">
        <f t="shared" ref="T4:T67" si="7">IF(Q4=0,0,IF(Q4&lt;2,10,IF(Q4&lt;3,20,IF(Q4&lt;4,30,IF(Q4&lt;5,40,IF(Q4&gt;=5,50,99))))))</f>
        <v>20</v>
      </c>
      <c r="U4" s="95">
        <f t="shared" ref="U4:U67" si="8">SUM(R4:T4)</f>
        <v>49</v>
      </c>
      <c r="V4" s="130" t="str">
        <f t="shared" ref="V4:V67" si="9">IF(U4&lt;10,"F",IF(AND(U4&lt;19,U4&gt;10),"E",IF(AND(U4&lt;=29,U4&gt;20),"D",IF(AND(U4&lt;=49,U4&gt;30),"C",IF(AND(U4&lt;=69,U4&gt;50),"B",IF(U4&gt;=70,"A",99))))))</f>
        <v>C</v>
      </c>
      <c r="X4" s="136" t="str">
        <f>VLOOKUP(N4,Master_Average_Stream_Grade!A:J,9,FALSE)</f>
        <v>B</v>
      </c>
      <c r="Y4" s="136">
        <f>VLOOKUP(N4,Master_Average_Stream_Grade!A:I,8,FALSE)</f>
        <v>52</v>
      </c>
    </row>
    <row r="5" spans="1:29" ht="25.5" x14ac:dyDescent="0.35">
      <c r="A5" s="99" t="str">
        <f>Report_from_Debbie!A6</f>
        <v>Eastport Creek-M-88</v>
      </c>
      <c r="B5" s="99" t="str">
        <f>Report_from_Debbie!B6</f>
        <v>Eastport Creek</v>
      </c>
      <c r="D5" s="93" t="str">
        <f t="array" ref="D5">INDEX($A$3:$A$154, MATCH(0, COUNTIF($D$2:D4,$A$3:A$154), 0))</f>
        <v>Eastport Creek-M-88</v>
      </c>
      <c r="E5" s="132" t="str">
        <f t="shared" si="0"/>
        <v>C</v>
      </c>
      <c r="F5" s="105">
        <f>AVERAGEIF(Report_from_Debbie!$A6:$A162,$D5,Report_from_Debbie!E6:E162)</f>
        <v>13</v>
      </c>
      <c r="G5" s="104">
        <f>AVERAGEIF(Report_from_Debbie!$A6:$A162,$D5,Report_from_Debbie!F6:F162)</f>
        <v>5</v>
      </c>
      <c r="H5" s="117">
        <f>AVERAGEIF(Report_from_Debbie!$A6:$A162,$D5,Report_from_Debbie!G6:G162)</f>
        <v>2</v>
      </c>
      <c r="I5" s="106">
        <f t="shared" si="1"/>
        <v>9</v>
      </c>
      <c r="J5" s="106">
        <f t="shared" si="2"/>
        <v>15</v>
      </c>
      <c r="K5" s="106">
        <f t="shared" si="3"/>
        <v>20</v>
      </c>
      <c r="L5" s="103">
        <f t="shared" si="4"/>
        <v>44</v>
      </c>
      <c r="N5" s="123" t="str">
        <f t="array" ref="N5">INDEX($B$3:$B$154, MATCH(0, COUNTIF($N$2:N4,$B$3:B$154), 0))</f>
        <v>Pigeon River</v>
      </c>
      <c r="O5" s="97">
        <f>AVERAGEIF(Report_from_Debbie!$B6:$B162,$N5,Report_from_Debbie!E6:E162)</f>
        <v>24.5</v>
      </c>
      <c r="P5" s="96">
        <f>AVERAGEIF(Report_from_Debbie!$B6:$B162,$N5,Report_from_Debbie!F6:F162)</f>
        <v>14.5</v>
      </c>
      <c r="Q5" s="118">
        <f>AVERAGEIF(Report_from_Debbie!$B6:$B162,$N5,Report_from_Debbie!G6:G162)</f>
        <v>10</v>
      </c>
      <c r="R5" s="121">
        <f t="shared" si="5"/>
        <v>15</v>
      </c>
      <c r="S5" s="121">
        <f t="shared" si="6"/>
        <v>25</v>
      </c>
      <c r="T5" s="121">
        <f t="shared" si="7"/>
        <v>50</v>
      </c>
      <c r="U5" s="95">
        <f t="shared" si="8"/>
        <v>90</v>
      </c>
      <c r="V5" s="130" t="str">
        <f t="shared" si="9"/>
        <v>A</v>
      </c>
      <c r="X5" s="136" t="str">
        <f>VLOOKUP(N5,Master_Average_Stream_Grade!A:J,9,FALSE)</f>
        <v>A</v>
      </c>
      <c r="Y5" s="136">
        <f>VLOOKUP(N5,Master_Average_Stream_Grade!A:I,8,FALSE)</f>
        <v>90</v>
      </c>
    </row>
    <row r="6" spans="1:29" ht="25.5" x14ac:dyDescent="0.35">
      <c r="A6" s="99" t="str">
        <f>Report_from_Debbie!A7</f>
        <v>Pigeon River-Sturgeon Valley Rd</v>
      </c>
      <c r="B6" s="99" t="str">
        <f>Report_from_Debbie!B7</f>
        <v>Pigeon River</v>
      </c>
      <c r="D6" s="93" t="str">
        <f t="array" ref="D6">INDEX($A$3:$A$154, MATCH(0, COUNTIF($D$2:D5,$A$3:A$154), 0))</f>
        <v>Pigeon River-Sturgeon Valley Rd</v>
      </c>
      <c r="E6" s="132" t="str">
        <f>IF(L6&lt;10,"F",IF(AND(L6&lt;19,L6&gt;10),"E",IF(AND(L6&lt;=29,L6&gt;20),"D",IF(AND(L6&lt;=49,L6&gt;30),"C",IF(AND(L6&lt;=69,L6&gt;50),"B",IF(L6&gt;=70,"A",99))))))</f>
        <v>A</v>
      </c>
      <c r="F6" s="105">
        <f>AVERAGEIF(Report_from_Debbie!$A7:$A163,$D6,Report_from_Debbie!E7:E163)</f>
        <v>26</v>
      </c>
      <c r="G6" s="104">
        <f>AVERAGEIF(Report_from_Debbie!$A7:$A163,$D6,Report_from_Debbie!F7:F163)</f>
        <v>15</v>
      </c>
      <c r="H6" s="117">
        <f>AVERAGEIF(Report_from_Debbie!$A7:$A163,$D6,Report_from_Debbie!G7:G163)</f>
        <v>11</v>
      </c>
      <c r="I6" s="106">
        <f t="shared" si="1"/>
        <v>15</v>
      </c>
      <c r="J6" s="106">
        <f t="shared" si="2"/>
        <v>25</v>
      </c>
      <c r="K6" s="106">
        <f t="shared" si="3"/>
        <v>50</v>
      </c>
      <c r="L6" s="103">
        <f t="shared" si="4"/>
        <v>90</v>
      </c>
      <c r="N6" s="123" t="str">
        <f t="array" ref="N6">INDEX($B$3:$B$154, MATCH(0, COUNTIF($N$2:N5,$B$3:B$154), 0))</f>
        <v>Bear River</v>
      </c>
      <c r="O6" s="97">
        <f>AVERAGEIF(Report_from_Debbie!$B7:$B163,$N6,Report_from_Debbie!E7:E163)</f>
        <v>4</v>
      </c>
      <c r="P6" s="96">
        <f>AVERAGEIF(Report_from_Debbie!$B7:$B163,$N6,Report_from_Debbie!F7:F163)</f>
        <v>2</v>
      </c>
      <c r="Q6" s="118">
        <f>AVERAGEIF(Report_from_Debbie!$B7:$B163,$N6,Report_from_Debbie!G7:G163)</f>
        <v>0</v>
      </c>
      <c r="R6" s="121">
        <f t="shared" si="5"/>
        <v>0</v>
      </c>
      <c r="S6" s="121">
        <f t="shared" si="6"/>
        <v>10</v>
      </c>
      <c r="T6" s="121">
        <f t="shared" si="7"/>
        <v>0</v>
      </c>
      <c r="U6" s="95">
        <f t="shared" si="8"/>
        <v>10</v>
      </c>
      <c r="V6" s="130">
        <f t="shared" si="9"/>
        <v>99</v>
      </c>
      <c r="X6" s="136" t="str">
        <f>VLOOKUP(N6,Master_Average_Stream_Grade!A:J,9,FALSE)</f>
        <v>C</v>
      </c>
      <c r="Y6" s="136">
        <f>VLOOKUP(N6,Master_Average_Stream_Grade!A:I,8,FALSE)</f>
        <v>44</v>
      </c>
    </row>
    <row r="7" spans="1:29" ht="25.5" x14ac:dyDescent="0.35">
      <c r="A7" s="99" t="str">
        <f>Report_from_Debbie!A8</f>
        <v>Bear River-Walloon Lake Village</v>
      </c>
      <c r="B7" s="99" t="str">
        <f>Report_from_Debbie!B8</f>
        <v>Bear River</v>
      </c>
      <c r="D7" s="93" t="str">
        <f t="array" ref="D7">INDEX($A$3:$A$154, MATCH(0, COUNTIF($D$2:D6,$A$3:A$154), 0))</f>
        <v>Bear River-Walloon Lake Village</v>
      </c>
      <c r="E7" s="132" t="s">
        <v>32</v>
      </c>
      <c r="F7" s="105">
        <f>AVERAGEIF(Report_from_Debbie!$A8:$A164,$D7,Report_from_Debbie!E8:E164)</f>
        <v>4</v>
      </c>
      <c r="G7" s="104">
        <f>AVERAGEIF(Report_from_Debbie!$A8:$A164,$D7,Report_from_Debbie!F8:F164)</f>
        <v>2</v>
      </c>
      <c r="H7" s="117">
        <f>AVERAGEIF(Report_from_Debbie!$A8:$A164,$D7,Report_from_Debbie!G8:G164)</f>
        <v>0</v>
      </c>
      <c r="I7" s="106">
        <f t="shared" si="1"/>
        <v>0</v>
      </c>
      <c r="J7" s="106">
        <f t="shared" si="2"/>
        <v>10</v>
      </c>
      <c r="K7" s="106">
        <f t="shared" si="3"/>
        <v>0</v>
      </c>
      <c r="L7" s="103">
        <f t="shared" si="4"/>
        <v>10</v>
      </c>
      <c r="N7" s="123" t="str">
        <f t="array" ref="N7">INDEX($B$3:$B$154, MATCH(0, COUNTIF($N$2:N6,$B$3:B$154), 0))</f>
        <v>Springbrook Creek</v>
      </c>
      <c r="O7" s="97">
        <f>AVERAGEIF(Report_from_Debbie!$B8:$B164,$N7,Report_from_Debbie!E8:E164)</f>
        <v>9</v>
      </c>
      <c r="P7" s="96">
        <f>AVERAGEIF(Report_from_Debbie!$B8:$B164,$N7,Report_from_Debbie!F8:F164)</f>
        <v>6</v>
      </c>
      <c r="Q7" s="118">
        <f>AVERAGEIF(Report_from_Debbie!$B8:$B164,$N7,Report_from_Debbie!G8:G164)</f>
        <v>2</v>
      </c>
      <c r="R7" s="121">
        <f t="shared" si="5"/>
        <v>6</v>
      </c>
      <c r="S7" s="121">
        <f t="shared" si="6"/>
        <v>20</v>
      </c>
      <c r="T7" s="121">
        <f t="shared" si="7"/>
        <v>20</v>
      </c>
      <c r="U7" s="95">
        <f t="shared" si="8"/>
        <v>46</v>
      </c>
      <c r="V7" s="130" t="str">
        <f t="shared" si="9"/>
        <v>C</v>
      </c>
      <c r="X7" s="136" t="str">
        <f>VLOOKUP(N7,Master_Average_Stream_Grade!A:J,9,FALSE)</f>
        <v>A</v>
      </c>
      <c r="Y7" s="136">
        <f>VLOOKUP(N7,Master_Average_Stream_Grade!A:I,8,FALSE)</f>
        <v>87</v>
      </c>
    </row>
    <row r="8" spans="1:29" ht="25.5" x14ac:dyDescent="0.35">
      <c r="A8" s="99" t="str">
        <f>Report_from_Debbie!A9</f>
        <v>Springbrook Creek-Springbrook Rd</v>
      </c>
      <c r="B8" s="99" t="str">
        <f>Report_from_Debbie!B9</f>
        <v>Springbrook Creek</v>
      </c>
      <c r="D8" s="93" t="str">
        <f t="array" ref="D8">INDEX($A$3:$A$154, MATCH(0, COUNTIF($D$2:D7,$A$3:A$154), 0))</f>
        <v>Springbrook Creek-Springbrook Rd</v>
      </c>
      <c r="E8" s="132" t="str">
        <f t="shared" si="0"/>
        <v>C</v>
      </c>
      <c r="F8" s="105">
        <f>AVERAGEIF(Report_from_Debbie!$A9:$A165,$D8,Report_from_Debbie!E9:E165)</f>
        <v>9</v>
      </c>
      <c r="G8" s="104">
        <f>AVERAGEIF(Report_from_Debbie!$A9:$A165,$D8,Report_from_Debbie!F9:F165)</f>
        <v>6</v>
      </c>
      <c r="H8" s="117">
        <f>AVERAGEIF(Report_from_Debbie!$A9:$A165,$D8,Report_from_Debbie!G9:G165)</f>
        <v>2</v>
      </c>
      <c r="I8" s="106">
        <f t="shared" si="1"/>
        <v>6</v>
      </c>
      <c r="J8" s="106">
        <f t="shared" si="2"/>
        <v>20</v>
      </c>
      <c r="K8" s="106">
        <f t="shared" si="3"/>
        <v>20</v>
      </c>
      <c r="L8" s="103">
        <f t="shared" si="4"/>
        <v>46</v>
      </c>
      <c r="N8" s="123" t="str">
        <f t="array" ref="N8">INDEX($B$3:$B$154, MATCH(0, COUNTIF($N$2:N7,$B$3:B$154), 0))</f>
        <v>Stover Creek</v>
      </c>
      <c r="O8" s="97">
        <f>AVERAGEIF(Report_from_Debbie!$B9:$B165,$N8,Report_from_Debbie!E9:E165)</f>
        <v>11</v>
      </c>
      <c r="P8" s="96">
        <f>AVERAGEIF(Report_from_Debbie!$B9:$B165,$N8,Report_from_Debbie!F9:F165)</f>
        <v>4</v>
      </c>
      <c r="Q8" s="118">
        <f>AVERAGEIF(Report_from_Debbie!$B9:$B165,$N8,Report_from_Debbie!G9:G165)</f>
        <v>1.5</v>
      </c>
      <c r="R8" s="121">
        <f t="shared" si="5"/>
        <v>6</v>
      </c>
      <c r="S8" s="121">
        <f t="shared" si="6"/>
        <v>15</v>
      </c>
      <c r="T8" s="121">
        <f t="shared" si="7"/>
        <v>10</v>
      </c>
      <c r="U8" s="95">
        <f t="shared" si="8"/>
        <v>31</v>
      </c>
      <c r="V8" s="130" t="str">
        <f t="shared" si="9"/>
        <v>C</v>
      </c>
      <c r="X8" s="136" t="str">
        <f>VLOOKUP(N8,Master_Average_Stream_Grade!A:J,9,FALSE)</f>
        <v>C</v>
      </c>
      <c r="Y8" s="136">
        <f>VLOOKUP(N8,Master_Average_Stream_Grade!A:I,8,FALSE)</f>
        <v>34</v>
      </c>
    </row>
    <row r="9" spans="1:29" ht="25.5" x14ac:dyDescent="0.35">
      <c r="A9" s="99" t="str">
        <f>Report_from_Debbie!A10</f>
        <v>Stover Creek-Irish Boat Yard</v>
      </c>
      <c r="B9" s="99" t="str">
        <f>Report_from_Debbie!B10</f>
        <v>Stover Creek</v>
      </c>
      <c r="D9" s="93" t="str">
        <f t="array" ref="D9">INDEX($A$3:$A$154, MATCH(0, COUNTIF($D$2:D8,$A$3:A$154), 0))</f>
        <v>Stover Creek-Irish Boat Yard</v>
      </c>
      <c r="E9" s="132" t="str">
        <f t="shared" si="0"/>
        <v>D</v>
      </c>
      <c r="F9" s="105">
        <f>AVERAGEIF(Report_from_Debbie!$A10:$A166,$D9,Report_from_Debbie!E10:E166)</f>
        <v>7</v>
      </c>
      <c r="G9" s="104">
        <f>AVERAGEIF(Report_from_Debbie!$A10:$A166,$D9,Report_from_Debbie!F10:F166)</f>
        <v>2</v>
      </c>
      <c r="H9" s="117">
        <f>AVERAGEIF(Report_from_Debbie!$A10:$A166,$D9,Report_from_Debbie!G10:G166)</f>
        <v>1</v>
      </c>
      <c r="I9" s="106">
        <f t="shared" si="1"/>
        <v>3</v>
      </c>
      <c r="J9" s="106">
        <f t="shared" si="2"/>
        <v>10</v>
      </c>
      <c r="K9" s="106">
        <f t="shared" si="3"/>
        <v>10</v>
      </c>
      <c r="L9" s="103">
        <f t="shared" si="4"/>
        <v>23</v>
      </c>
      <c r="N9" s="123">
        <f t="array" ref="N9">INDEX($B$3:$B$154, MATCH(0, COUNTIF($N$2:N8,$B$3:B$154), 0))</f>
        <v>0</v>
      </c>
      <c r="O9" s="97" t="e">
        <f>AVERAGEIF(Report_from_Debbie!$B10:$B166,$N9,Report_from_Debbie!E10:E166)</f>
        <v>#DIV/0!</v>
      </c>
      <c r="P9" s="96" t="e">
        <f>AVERAGEIF(Report_from_Debbie!$B10:$B166,$N9,Report_from_Debbie!F10:F166)</f>
        <v>#DIV/0!</v>
      </c>
      <c r="Q9" s="118" t="e">
        <f>AVERAGEIF(Report_from_Debbie!$B10:$B166,$N9,Report_from_Debbie!G10:G166)</f>
        <v>#DIV/0!</v>
      </c>
      <c r="R9" s="121" t="e">
        <f t="shared" si="5"/>
        <v>#DIV/0!</v>
      </c>
      <c r="S9" s="121" t="e">
        <f t="shared" si="6"/>
        <v>#DIV/0!</v>
      </c>
      <c r="T9" s="121" t="e">
        <f t="shared" si="7"/>
        <v>#DIV/0!</v>
      </c>
      <c r="U9" s="95" t="e">
        <f t="shared" si="8"/>
        <v>#DIV/0!</v>
      </c>
      <c r="V9" s="130" t="e">
        <f t="shared" si="9"/>
        <v>#DIV/0!</v>
      </c>
      <c r="X9" s="136" t="e">
        <f>VLOOKUP(N9,Master_Average_Stream_Grade!A:J,9,FALSE)</f>
        <v>#N/A</v>
      </c>
      <c r="Y9" s="136" t="e">
        <f>VLOOKUP(N9,Master_Average_Stream_Grade!A:I,8,FALSE)</f>
        <v>#N/A</v>
      </c>
    </row>
    <row r="10" spans="1:29" ht="25.5" x14ac:dyDescent="0.35">
      <c r="A10" s="99" t="str">
        <f>Report_from_Debbie!A11</f>
        <v>Stover Creek-Brookside Cemetary</v>
      </c>
      <c r="B10" s="99" t="str">
        <f>Report_from_Debbie!B11</f>
        <v>Stover Creek</v>
      </c>
      <c r="D10" s="93" t="str">
        <f t="array" ref="D10">INDEX($A$3:$A$154, MATCH(0, COUNTIF($D$2:D9,$A$3:A$154), 0))</f>
        <v>Stover Creek-Brookside Cemetary</v>
      </c>
      <c r="E10" s="132" t="str">
        <f t="shared" si="0"/>
        <v>C</v>
      </c>
      <c r="F10" s="105">
        <f>AVERAGEIF(Report_from_Debbie!$A11:$A167,$D10,Report_from_Debbie!E11:E167)</f>
        <v>15</v>
      </c>
      <c r="G10" s="104">
        <f>AVERAGEIF(Report_from_Debbie!$A11:$A167,$D10,Report_from_Debbie!F11:F167)</f>
        <v>6</v>
      </c>
      <c r="H10" s="117">
        <f>AVERAGEIF(Report_from_Debbie!$A11:$A167,$D10,Report_from_Debbie!G11:G167)</f>
        <v>2</v>
      </c>
      <c r="I10" s="106">
        <f t="shared" si="1"/>
        <v>9</v>
      </c>
      <c r="J10" s="106">
        <f t="shared" si="2"/>
        <v>20</v>
      </c>
      <c r="K10" s="106">
        <f t="shared" si="3"/>
        <v>20</v>
      </c>
      <c r="L10" s="103">
        <f t="shared" si="4"/>
        <v>49</v>
      </c>
      <c r="N10" s="123" t="e">
        <f t="array" ref="N10">INDEX($B$3:$B$154, MATCH(0, COUNTIF($N$2:N9,$B$3:B$154), 0))</f>
        <v>#REF!</v>
      </c>
      <c r="O10" s="97" t="e">
        <f>AVERAGEIF(Report_from_Debbie!$B11:$B167,$N10,Report_from_Debbie!E11:E167)</f>
        <v>#DIV/0!</v>
      </c>
      <c r="P10" s="96" t="e">
        <f>AVERAGEIF(Report_from_Debbie!$B11:$B167,$N10,Report_from_Debbie!F11:F167)</f>
        <v>#DIV/0!</v>
      </c>
      <c r="Q10" s="118" t="e">
        <f>AVERAGEIF(Report_from_Debbie!$B11:$B167,$N10,Report_from_Debbie!G11:G167)</f>
        <v>#DIV/0!</v>
      </c>
      <c r="R10" s="121" t="e">
        <f t="shared" si="5"/>
        <v>#DIV/0!</v>
      </c>
      <c r="S10" s="121" t="e">
        <f t="shared" si="6"/>
        <v>#DIV/0!</v>
      </c>
      <c r="T10" s="121" t="e">
        <f t="shared" si="7"/>
        <v>#DIV/0!</v>
      </c>
      <c r="U10" s="95" t="e">
        <f t="shared" si="8"/>
        <v>#DIV/0!</v>
      </c>
      <c r="V10" s="130" t="e">
        <f t="shared" si="9"/>
        <v>#DIV/0!</v>
      </c>
      <c r="X10" s="136" t="e">
        <f>VLOOKUP(N10,Master_Average_Stream_Grade!A:J,9,FALSE)</f>
        <v>#REF!</v>
      </c>
      <c r="Y10" s="136" t="e">
        <f>VLOOKUP(N10,Master_Average_Stream_Grade!A:I,8,FALSE)</f>
        <v>#REF!</v>
      </c>
    </row>
    <row r="11" spans="1:29" ht="25.5" x14ac:dyDescent="0.35">
      <c r="A11" s="99" t="str">
        <f>Report_from_Debbie!A12</f>
        <v>Pigeon River-Webb Rd</v>
      </c>
      <c r="B11" s="99" t="str">
        <f>Report_from_Debbie!B12</f>
        <v>Pigeon River</v>
      </c>
      <c r="D11" s="93" t="str">
        <f t="array" ref="D11">INDEX($A$3:$A$154, MATCH(0, COUNTIF($D$2:D10,$A$3:A$154), 0))</f>
        <v>Pigeon River-Webb Rd</v>
      </c>
      <c r="E11" s="132" t="str">
        <f t="shared" si="0"/>
        <v>A</v>
      </c>
      <c r="F11" s="105">
        <f>AVERAGEIF(Report_from_Debbie!$A12:$A168,$D11,Report_from_Debbie!E12:E168)</f>
        <v>23</v>
      </c>
      <c r="G11" s="104">
        <f>AVERAGEIF(Report_from_Debbie!$A12:$A168,$D11,Report_from_Debbie!F12:F168)</f>
        <v>14</v>
      </c>
      <c r="H11" s="117">
        <f>AVERAGEIF(Report_from_Debbie!$A12:$A168,$D11,Report_from_Debbie!G12:G168)</f>
        <v>9</v>
      </c>
      <c r="I11" s="106">
        <f t="shared" si="1"/>
        <v>15</v>
      </c>
      <c r="J11" s="106">
        <f t="shared" si="2"/>
        <v>25</v>
      </c>
      <c r="K11" s="106">
        <f t="shared" si="3"/>
        <v>50</v>
      </c>
      <c r="L11" s="103">
        <f t="shared" si="4"/>
        <v>90</v>
      </c>
      <c r="N11" s="123" t="e">
        <f t="array" ref="N11">INDEX($B$3:$B$154, MATCH(0, COUNTIF($N$2:N10,$B$3:B$154), 0))</f>
        <v>#N/A</v>
      </c>
      <c r="O11" s="97" t="e">
        <f>AVERAGEIF(Report_from_Debbie!$B12:$B168,$N11,Report_from_Debbie!E12:E168)</f>
        <v>#DIV/0!</v>
      </c>
      <c r="P11" s="96" t="e">
        <f>AVERAGEIF(Report_from_Debbie!$B12:$B168,$N11,Report_from_Debbie!F12:F168)</f>
        <v>#DIV/0!</v>
      </c>
      <c r="Q11" s="118" t="e">
        <f>AVERAGEIF(Report_from_Debbie!$B12:$B168,$N11,Report_from_Debbie!G12:G168)</f>
        <v>#DIV/0!</v>
      </c>
      <c r="R11" s="121" t="e">
        <f t="shared" si="5"/>
        <v>#DIV/0!</v>
      </c>
      <c r="S11" s="121" t="e">
        <f t="shared" si="6"/>
        <v>#DIV/0!</v>
      </c>
      <c r="T11" s="121" t="e">
        <f t="shared" si="7"/>
        <v>#DIV/0!</v>
      </c>
      <c r="U11" s="95" t="e">
        <f t="shared" si="8"/>
        <v>#DIV/0!</v>
      </c>
      <c r="V11" s="130" t="e">
        <f t="shared" si="9"/>
        <v>#DIV/0!</v>
      </c>
      <c r="X11" s="136" t="e">
        <f>VLOOKUP(N11,Master_Average_Stream_Grade!A:J,9,FALSE)</f>
        <v>#N/A</v>
      </c>
      <c r="Y11" s="136" t="e">
        <f>VLOOKUP(N11,Master_Average_Stream_Grade!A:I,8,FALSE)</f>
        <v>#N/A</v>
      </c>
    </row>
    <row r="12" spans="1:29" ht="25.5" x14ac:dyDescent="0.35">
      <c r="A12" s="99" t="str">
        <f>Report_from_Debbie!A13</f>
        <v>Boyne River-Thumb Lake Rd</v>
      </c>
      <c r="B12" s="99" t="str">
        <f>Report_from_Debbie!B13</f>
        <v>Boyne River</v>
      </c>
      <c r="D12" s="93" t="str">
        <f t="array" ref="D12">INDEX($A$3:$A$154, MATCH(0, COUNTIF($D$2:D11,$A$3:A$154), 0))</f>
        <v>Boyne River-Thumb Lake Rd</v>
      </c>
      <c r="E12" s="132" t="str">
        <f t="shared" si="0"/>
        <v>A</v>
      </c>
      <c r="F12" s="105">
        <f>AVERAGEIF(Report_from_Debbie!$A13:$A169,$D12,Report_from_Debbie!E13:E169)</f>
        <v>14</v>
      </c>
      <c r="G12" s="104">
        <f>AVERAGEIF(Report_from_Debbie!$A13:$A169,$D12,Report_from_Debbie!F13:F169)</f>
        <v>8</v>
      </c>
      <c r="H12" s="117">
        <f>AVERAGEIF(Report_from_Debbie!$A13:$A169,$D12,Report_from_Debbie!G13:G169)</f>
        <v>5</v>
      </c>
      <c r="I12" s="106">
        <f t="shared" si="1"/>
        <v>9</v>
      </c>
      <c r="J12" s="106">
        <f t="shared" si="2"/>
        <v>25</v>
      </c>
      <c r="K12" s="106">
        <f t="shared" si="3"/>
        <v>50</v>
      </c>
      <c r="L12" s="103">
        <f t="shared" si="4"/>
        <v>84</v>
      </c>
      <c r="N12" s="123" t="e">
        <f t="array" ref="N12">INDEX($B$3:$B$154, MATCH(0, COUNTIF($N$2:N11,$B$3:B$154), 0))</f>
        <v>#N/A</v>
      </c>
      <c r="O12" s="97" t="e">
        <f>AVERAGEIF(Report_from_Debbie!$B13:$B169,$N12,Report_from_Debbie!E13:E169)</f>
        <v>#DIV/0!</v>
      </c>
      <c r="P12" s="96" t="e">
        <f>AVERAGEIF(Report_from_Debbie!$B13:$B169,$N12,Report_from_Debbie!F13:F169)</f>
        <v>#DIV/0!</v>
      </c>
      <c r="Q12" s="118" t="e">
        <f>AVERAGEIF(Report_from_Debbie!$B13:$B169,$N12,Report_from_Debbie!G13:G169)</f>
        <v>#DIV/0!</v>
      </c>
      <c r="R12" s="121" t="e">
        <f t="shared" si="5"/>
        <v>#DIV/0!</v>
      </c>
      <c r="S12" s="121" t="e">
        <f t="shared" si="6"/>
        <v>#DIV/0!</v>
      </c>
      <c r="T12" s="121" t="e">
        <f t="shared" si="7"/>
        <v>#DIV/0!</v>
      </c>
      <c r="U12" s="95" t="e">
        <f t="shared" si="8"/>
        <v>#DIV/0!</v>
      </c>
      <c r="V12" s="130" t="e">
        <f t="shared" si="9"/>
        <v>#DIV/0!</v>
      </c>
      <c r="X12" s="136" t="e">
        <f>VLOOKUP(N12,Master_Average_Stream_Grade!A:J,9,FALSE)</f>
        <v>#N/A</v>
      </c>
      <c r="Y12" s="136" t="e">
        <f>VLOOKUP(N12,Master_Average_Stream_Grade!A:I,8,FALSE)</f>
        <v>#N/A</v>
      </c>
    </row>
    <row r="13" spans="1:29" ht="25.5" x14ac:dyDescent="0.35">
      <c r="A13" s="99" t="str">
        <f>Report_from_Debbie!A14</f>
        <v>-</v>
      </c>
      <c r="B13" s="99">
        <f>Report_from_Debbie!B14</f>
        <v>0</v>
      </c>
      <c r="D13" s="93" t="str">
        <f t="array" ref="D13">INDEX($A$3:$A$154, MATCH(0, COUNTIF($D$2:D12,$A$3:A$154), 0))</f>
        <v>-</v>
      </c>
      <c r="E13" s="132" t="e">
        <f t="shared" si="0"/>
        <v>#DIV/0!</v>
      </c>
      <c r="F13" s="105" t="e">
        <f>AVERAGEIF(Report_from_Debbie!$A14:$A170,$D13,Report_from_Debbie!E14:E170)</f>
        <v>#DIV/0!</v>
      </c>
      <c r="G13" s="104" t="e">
        <f>AVERAGEIF(Report_from_Debbie!$A14:$A170,$D13,Report_from_Debbie!F14:F170)</f>
        <v>#DIV/0!</v>
      </c>
      <c r="H13" s="117" t="e">
        <f>AVERAGEIF(Report_from_Debbie!$A14:$A170,$D13,Report_from_Debbie!G14:G170)</f>
        <v>#DIV/0!</v>
      </c>
      <c r="I13" s="106" t="e">
        <f t="shared" si="1"/>
        <v>#DIV/0!</v>
      </c>
      <c r="J13" s="106" t="e">
        <f t="shared" si="2"/>
        <v>#DIV/0!</v>
      </c>
      <c r="K13" s="106" t="e">
        <f t="shared" si="3"/>
        <v>#DIV/0!</v>
      </c>
      <c r="L13" s="103" t="e">
        <f t="shared" si="4"/>
        <v>#DIV/0!</v>
      </c>
      <c r="N13" s="123" t="e">
        <f t="array" ref="N13">INDEX($B$3:$B$154, MATCH(0, COUNTIF($N$2:N12,$B$3:B$154), 0))</f>
        <v>#N/A</v>
      </c>
      <c r="O13" s="97" t="e">
        <f>AVERAGEIF(Report_from_Debbie!$B14:$B170,$N13,Report_from_Debbie!E14:E170)</f>
        <v>#DIV/0!</v>
      </c>
      <c r="P13" s="96" t="e">
        <f>AVERAGEIF(Report_from_Debbie!$B14:$B170,$N13,Report_from_Debbie!F14:F170)</f>
        <v>#DIV/0!</v>
      </c>
      <c r="Q13" s="118" t="e">
        <f>AVERAGEIF(Report_from_Debbie!$B14:$B170,$N13,Report_from_Debbie!G14:G170)</f>
        <v>#DIV/0!</v>
      </c>
      <c r="R13" s="121" t="e">
        <f t="shared" si="5"/>
        <v>#DIV/0!</v>
      </c>
      <c r="S13" s="121" t="e">
        <f t="shared" si="6"/>
        <v>#DIV/0!</v>
      </c>
      <c r="T13" s="121" t="e">
        <f t="shared" si="7"/>
        <v>#DIV/0!</v>
      </c>
      <c r="U13" s="95" t="e">
        <f t="shared" si="8"/>
        <v>#DIV/0!</v>
      </c>
      <c r="V13" s="130" t="e">
        <f t="shared" si="9"/>
        <v>#DIV/0!</v>
      </c>
      <c r="X13" s="136" t="e">
        <f>VLOOKUP(N13,Master_Average_Stream_Grade!A:J,9,FALSE)</f>
        <v>#N/A</v>
      </c>
      <c r="Y13" s="136" t="e">
        <f>VLOOKUP(N13,Master_Average_Stream_Grade!A:I,8,FALSE)</f>
        <v>#N/A</v>
      </c>
    </row>
    <row r="14" spans="1:29" ht="25.5" x14ac:dyDescent="0.35">
      <c r="A14" s="99" t="str">
        <f>Report_from_Debbie!A15</f>
        <v>-</v>
      </c>
      <c r="B14" s="99">
        <f>Report_from_Debbie!B15</f>
        <v>0</v>
      </c>
      <c r="D14" s="93" t="e">
        <f t="array" ref="D14">INDEX($A$3:$A$154, MATCH(0, COUNTIF($D$2:D13,$A$3:A$154), 0))</f>
        <v>#REF!</v>
      </c>
      <c r="E14" s="132" t="e">
        <f t="shared" si="0"/>
        <v>#DIV/0!</v>
      </c>
      <c r="F14" s="105" t="e">
        <f>AVERAGEIF(Report_from_Debbie!$A15:$A171,$D14,Report_from_Debbie!E15:E171)</f>
        <v>#DIV/0!</v>
      </c>
      <c r="G14" s="104" t="e">
        <f>AVERAGEIF(Report_from_Debbie!$A15:$A171,$D14,Report_from_Debbie!F15:F171)</f>
        <v>#DIV/0!</v>
      </c>
      <c r="H14" s="117" t="e">
        <f>AVERAGEIF(Report_from_Debbie!$A15:$A171,$D14,Report_from_Debbie!G15:G171)</f>
        <v>#DIV/0!</v>
      </c>
      <c r="I14" s="106" t="e">
        <f t="shared" si="1"/>
        <v>#DIV/0!</v>
      </c>
      <c r="J14" s="106" t="e">
        <f t="shared" si="2"/>
        <v>#DIV/0!</v>
      </c>
      <c r="K14" s="106" t="e">
        <f t="shared" si="3"/>
        <v>#DIV/0!</v>
      </c>
      <c r="L14" s="103" t="e">
        <f t="shared" si="4"/>
        <v>#DIV/0!</v>
      </c>
      <c r="N14" s="123" t="e">
        <f t="array" ref="N14">INDEX($B$3:$B$154, MATCH(0, COUNTIF($N$2:N13,$B$3:B$154), 0))</f>
        <v>#N/A</v>
      </c>
      <c r="O14" s="97" t="e">
        <f>AVERAGEIF(Report_from_Debbie!$B15:$B171,$N14,Report_from_Debbie!E15:E171)</f>
        <v>#DIV/0!</v>
      </c>
      <c r="P14" s="96" t="e">
        <f>AVERAGEIF(Report_from_Debbie!$B15:$B171,$N14,Report_from_Debbie!F15:F171)</f>
        <v>#DIV/0!</v>
      </c>
      <c r="Q14" s="118" t="e">
        <f>AVERAGEIF(Report_from_Debbie!$B15:$B171,$N14,Report_from_Debbie!G15:G171)</f>
        <v>#DIV/0!</v>
      </c>
      <c r="R14" s="121" t="e">
        <f t="shared" si="5"/>
        <v>#DIV/0!</v>
      </c>
      <c r="S14" s="121" t="e">
        <f t="shared" si="6"/>
        <v>#DIV/0!</v>
      </c>
      <c r="T14" s="121" t="e">
        <f t="shared" si="7"/>
        <v>#DIV/0!</v>
      </c>
      <c r="U14" s="95" t="e">
        <f t="shared" si="8"/>
        <v>#DIV/0!</v>
      </c>
      <c r="V14" s="130" t="e">
        <f t="shared" si="9"/>
        <v>#DIV/0!</v>
      </c>
      <c r="X14" s="136" t="e">
        <f>VLOOKUP(N14,Master_Average_Stream_Grade!A:J,9,FALSE)</f>
        <v>#N/A</v>
      </c>
      <c r="Y14" s="136" t="e">
        <f>VLOOKUP(N14,Master_Average_Stream_Grade!A:I,8,FALSE)</f>
        <v>#N/A</v>
      </c>
    </row>
    <row r="15" spans="1:29" ht="25.5" x14ac:dyDescent="0.35">
      <c r="A15" s="99" t="str">
        <f>Report_from_Debbie!A16</f>
        <v>-</v>
      </c>
      <c r="B15" s="99">
        <f>Report_from_Debbie!B16</f>
        <v>0</v>
      </c>
      <c r="D15" s="93">
        <f t="array" ref="D15">INDEX($A$3:$A$154, MATCH(0, COUNTIF($D$2:D14,$A$3:A$154), 0))</f>
        <v>0</v>
      </c>
      <c r="E15" s="132" t="e">
        <f t="shared" si="0"/>
        <v>#DIV/0!</v>
      </c>
      <c r="F15" s="105" t="e">
        <f>AVERAGEIF(Report_from_Debbie!$A16:$A172,$D15,Report_from_Debbie!E16:E172)</f>
        <v>#DIV/0!</v>
      </c>
      <c r="G15" s="104" t="e">
        <f>AVERAGEIF(Report_from_Debbie!$A16:$A172,$D15,Report_from_Debbie!F16:F172)</f>
        <v>#DIV/0!</v>
      </c>
      <c r="H15" s="117" t="e">
        <f>AVERAGEIF(Report_from_Debbie!$A16:$A172,$D15,Report_from_Debbie!G16:G172)</f>
        <v>#DIV/0!</v>
      </c>
      <c r="I15" s="106" t="e">
        <f t="shared" si="1"/>
        <v>#DIV/0!</v>
      </c>
      <c r="J15" s="106" t="e">
        <f t="shared" si="2"/>
        <v>#DIV/0!</v>
      </c>
      <c r="K15" s="106" t="e">
        <f t="shared" si="3"/>
        <v>#DIV/0!</v>
      </c>
      <c r="L15" s="103" t="e">
        <f t="shared" si="4"/>
        <v>#DIV/0!</v>
      </c>
      <c r="N15" s="123" t="e">
        <f t="array" ref="N15">INDEX($B$3:$B$154, MATCH(0, COUNTIF($N$2:N14,$B$3:B$154), 0))</f>
        <v>#N/A</v>
      </c>
      <c r="O15" s="97" t="e">
        <f>AVERAGEIF(Report_from_Debbie!$B16:$B172,$N15,Report_from_Debbie!E16:E172)</f>
        <v>#DIV/0!</v>
      </c>
      <c r="P15" s="96" t="e">
        <f>AVERAGEIF(Report_from_Debbie!$B16:$B172,$N15,Report_from_Debbie!F16:F172)</f>
        <v>#DIV/0!</v>
      </c>
      <c r="Q15" s="118" t="e">
        <f>AVERAGEIF(Report_from_Debbie!$B16:$B172,$N15,Report_from_Debbie!G16:G172)</f>
        <v>#DIV/0!</v>
      </c>
      <c r="R15" s="121" t="e">
        <f t="shared" si="5"/>
        <v>#DIV/0!</v>
      </c>
      <c r="S15" s="121" t="e">
        <f t="shared" si="6"/>
        <v>#DIV/0!</v>
      </c>
      <c r="T15" s="121" t="e">
        <f t="shared" si="7"/>
        <v>#DIV/0!</v>
      </c>
      <c r="U15" s="95" t="e">
        <f t="shared" si="8"/>
        <v>#DIV/0!</v>
      </c>
      <c r="V15" s="130" t="e">
        <f t="shared" si="9"/>
        <v>#DIV/0!</v>
      </c>
      <c r="X15" s="136" t="e">
        <f>VLOOKUP(N15,Master_Average_Stream_Grade!A:J,9,FALSE)</f>
        <v>#N/A</v>
      </c>
      <c r="Y15" s="136" t="e">
        <f>VLOOKUP(N15,Master_Average_Stream_Grade!A:I,8,FALSE)</f>
        <v>#N/A</v>
      </c>
    </row>
    <row r="16" spans="1:29" ht="25.5" x14ac:dyDescent="0.35">
      <c r="A16" s="99" t="str">
        <f>Report_from_Debbie!A17</f>
        <v>-</v>
      </c>
      <c r="B16" s="99">
        <f>Report_from_Debbie!B17</f>
        <v>0</v>
      </c>
      <c r="D16" s="93" t="e">
        <f t="array" ref="D16">INDEX($A$3:$A$154, MATCH(0, COUNTIF($D$2:D15,$A$3:A$154), 0))</f>
        <v>#N/A</v>
      </c>
      <c r="E16" s="132" t="e">
        <f t="shared" si="0"/>
        <v>#DIV/0!</v>
      </c>
      <c r="F16" s="105" t="e">
        <f>AVERAGEIF(Report_from_Debbie!$A17:$A173,$D16,Report_from_Debbie!E17:E173)</f>
        <v>#DIV/0!</v>
      </c>
      <c r="G16" s="104" t="e">
        <f>AVERAGEIF(Report_from_Debbie!$A17:$A173,$D16,Report_from_Debbie!F17:F173)</f>
        <v>#DIV/0!</v>
      </c>
      <c r="H16" s="117" t="e">
        <f>AVERAGEIF(Report_from_Debbie!$A17:$A173,$D16,Report_from_Debbie!G17:G173)</f>
        <v>#DIV/0!</v>
      </c>
      <c r="I16" s="106" t="e">
        <f t="shared" si="1"/>
        <v>#DIV/0!</v>
      </c>
      <c r="J16" s="106" t="e">
        <f t="shared" si="2"/>
        <v>#DIV/0!</v>
      </c>
      <c r="K16" s="106" t="e">
        <f t="shared" si="3"/>
        <v>#DIV/0!</v>
      </c>
      <c r="L16" s="103" t="e">
        <f t="shared" si="4"/>
        <v>#DIV/0!</v>
      </c>
      <c r="N16" s="123" t="e">
        <f t="array" ref="N16">INDEX($B$3:$B$154, MATCH(0, COUNTIF($N$2:N15,$B$3:B$154), 0))</f>
        <v>#N/A</v>
      </c>
      <c r="O16" s="97" t="e">
        <f>AVERAGEIF(Report_from_Debbie!$B17:$B173,$N16,Report_from_Debbie!E17:E173)</f>
        <v>#DIV/0!</v>
      </c>
      <c r="P16" s="96" t="e">
        <f>AVERAGEIF(Report_from_Debbie!$B17:$B173,$N16,Report_from_Debbie!F17:F173)</f>
        <v>#DIV/0!</v>
      </c>
      <c r="Q16" s="118" t="e">
        <f>AVERAGEIF(Report_from_Debbie!$B17:$B173,$N16,Report_from_Debbie!G17:G173)</f>
        <v>#DIV/0!</v>
      </c>
      <c r="R16" s="121" t="e">
        <f t="shared" si="5"/>
        <v>#DIV/0!</v>
      </c>
      <c r="S16" s="121" t="e">
        <f t="shared" si="6"/>
        <v>#DIV/0!</v>
      </c>
      <c r="T16" s="121" t="e">
        <f t="shared" si="7"/>
        <v>#DIV/0!</v>
      </c>
      <c r="U16" s="95" t="e">
        <f t="shared" si="8"/>
        <v>#DIV/0!</v>
      </c>
      <c r="V16" s="130" t="e">
        <f t="shared" si="9"/>
        <v>#DIV/0!</v>
      </c>
      <c r="X16" s="136" t="e">
        <f>VLOOKUP(N16,Master_Average_Stream_Grade!A:J,9,FALSE)</f>
        <v>#N/A</v>
      </c>
      <c r="Y16" s="136" t="e">
        <f>VLOOKUP(N16,Master_Average_Stream_Grade!A:I,8,FALSE)</f>
        <v>#N/A</v>
      </c>
    </row>
    <row r="17" spans="1:25" ht="25.5" x14ac:dyDescent="0.35">
      <c r="A17" s="99" t="str">
        <f>Report_from_Debbie!A18</f>
        <v>-</v>
      </c>
      <c r="B17" s="99">
        <f>Report_from_Debbie!B18</f>
        <v>0</v>
      </c>
      <c r="D17" s="93" t="e">
        <f t="array" ref="D17">INDEX($A$3:$A$154, MATCH(0, COUNTIF($D$2:D16,$A$3:A$154), 0))</f>
        <v>#N/A</v>
      </c>
      <c r="E17" s="132" t="e">
        <f t="shared" si="0"/>
        <v>#DIV/0!</v>
      </c>
      <c r="F17" s="105" t="e">
        <f>AVERAGEIF(Report_from_Debbie!$A18:$A174,$D17,Report_from_Debbie!E18:E174)</f>
        <v>#DIV/0!</v>
      </c>
      <c r="G17" s="104" t="e">
        <f>AVERAGEIF(Report_from_Debbie!$A18:$A174,$D17,Report_from_Debbie!F18:F174)</f>
        <v>#DIV/0!</v>
      </c>
      <c r="H17" s="117" t="e">
        <f>AVERAGEIF(Report_from_Debbie!$A18:$A174,$D17,Report_from_Debbie!G18:G174)</f>
        <v>#DIV/0!</v>
      </c>
      <c r="I17" s="106" t="e">
        <f t="shared" si="1"/>
        <v>#DIV/0!</v>
      </c>
      <c r="J17" s="106" t="e">
        <f t="shared" si="2"/>
        <v>#DIV/0!</v>
      </c>
      <c r="K17" s="106" t="e">
        <f t="shared" si="3"/>
        <v>#DIV/0!</v>
      </c>
      <c r="L17" s="103" t="e">
        <f t="shared" si="4"/>
        <v>#DIV/0!</v>
      </c>
      <c r="N17" s="123" t="e">
        <f t="array" ref="N17">INDEX($B$3:$B$154, MATCH(0, COUNTIF($N$2:N16,$B$3:B$154), 0))</f>
        <v>#N/A</v>
      </c>
      <c r="O17" s="97" t="e">
        <f>AVERAGEIF(Report_from_Debbie!$B18:$B174,$N17,Report_from_Debbie!E18:E174)</f>
        <v>#DIV/0!</v>
      </c>
      <c r="P17" s="96" t="e">
        <f>AVERAGEIF(Report_from_Debbie!$B18:$B174,$N17,Report_from_Debbie!F18:F174)</f>
        <v>#DIV/0!</v>
      </c>
      <c r="Q17" s="118" t="e">
        <f>AVERAGEIF(Report_from_Debbie!$B18:$B174,$N17,Report_from_Debbie!G18:G174)</f>
        <v>#DIV/0!</v>
      </c>
      <c r="R17" s="121" t="e">
        <f t="shared" si="5"/>
        <v>#DIV/0!</v>
      </c>
      <c r="S17" s="121" t="e">
        <f t="shared" si="6"/>
        <v>#DIV/0!</v>
      </c>
      <c r="T17" s="121" t="e">
        <f t="shared" si="7"/>
        <v>#DIV/0!</v>
      </c>
      <c r="U17" s="95" t="e">
        <f t="shared" si="8"/>
        <v>#DIV/0!</v>
      </c>
      <c r="V17" s="130" t="e">
        <f t="shared" si="9"/>
        <v>#DIV/0!</v>
      </c>
      <c r="X17" s="136" t="e">
        <f>VLOOKUP(N17,Master_Average_Stream_Grade!A:J,9,FALSE)</f>
        <v>#N/A</v>
      </c>
      <c r="Y17" s="136" t="e">
        <f>VLOOKUP(N17,Master_Average_Stream_Grade!A:I,8,FALSE)</f>
        <v>#N/A</v>
      </c>
    </row>
    <row r="18" spans="1:25" ht="25.5" x14ac:dyDescent="0.35">
      <c r="A18" s="99" t="str">
        <f>Report_from_Debbie!A19</f>
        <v>-</v>
      </c>
      <c r="B18" s="99">
        <f>Report_from_Debbie!B19</f>
        <v>0</v>
      </c>
      <c r="D18" s="93" t="e">
        <f t="array" ref="D18">INDEX($A$3:$A$154, MATCH(0, COUNTIF($D$2:D17,$A$3:A$154), 0))</f>
        <v>#N/A</v>
      </c>
      <c r="E18" s="132" t="e">
        <f t="shared" si="0"/>
        <v>#DIV/0!</v>
      </c>
      <c r="F18" s="105" t="e">
        <f>AVERAGEIF(Report_from_Debbie!$A19:$A175,$D18,Report_from_Debbie!E19:E175)</f>
        <v>#DIV/0!</v>
      </c>
      <c r="G18" s="104" t="e">
        <f>AVERAGEIF(Report_from_Debbie!$A19:$A175,$D18,Report_from_Debbie!F19:F175)</f>
        <v>#DIV/0!</v>
      </c>
      <c r="H18" s="117" t="e">
        <f>AVERAGEIF(Report_from_Debbie!$A19:$A175,$D18,Report_from_Debbie!G19:G175)</f>
        <v>#DIV/0!</v>
      </c>
      <c r="I18" s="106" t="e">
        <f t="shared" si="1"/>
        <v>#DIV/0!</v>
      </c>
      <c r="J18" s="106" t="e">
        <f t="shared" si="2"/>
        <v>#DIV/0!</v>
      </c>
      <c r="K18" s="106" t="e">
        <f t="shared" si="3"/>
        <v>#DIV/0!</v>
      </c>
      <c r="L18" s="103" t="e">
        <f t="shared" si="4"/>
        <v>#DIV/0!</v>
      </c>
      <c r="N18" s="123" t="e">
        <f t="array" ref="N18">INDEX($B$3:$B$154, MATCH(0, COUNTIF($N$2:N17,$B$3:B$154), 0))</f>
        <v>#N/A</v>
      </c>
      <c r="O18" s="97" t="e">
        <f>AVERAGEIF(Report_from_Debbie!$B19:$B175,$N18,Report_from_Debbie!E19:E175)</f>
        <v>#DIV/0!</v>
      </c>
      <c r="P18" s="96" t="e">
        <f>AVERAGEIF(Report_from_Debbie!$B19:$B175,$N18,Report_from_Debbie!F19:F175)</f>
        <v>#DIV/0!</v>
      </c>
      <c r="Q18" s="118" t="e">
        <f>AVERAGEIF(Report_from_Debbie!$B19:$B175,$N18,Report_from_Debbie!G19:G175)</f>
        <v>#DIV/0!</v>
      </c>
      <c r="R18" s="121" t="e">
        <f t="shared" si="5"/>
        <v>#DIV/0!</v>
      </c>
      <c r="S18" s="121" t="e">
        <f t="shared" si="6"/>
        <v>#DIV/0!</v>
      </c>
      <c r="T18" s="121" t="e">
        <f t="shared" si="7"/>
        <v>#DIV/0!</v>
      </c>
      <c r="U18" s="95" t="e">
        <f t="shared" si="8"/>
        <v>#DIV/0!</v>
      </c>
      <c r="V18" s="130" t="e">
        <f t="shared" si="9"/>
        <v>#DIV/0!</v>
      </c>
      <c r="X18" s="136" t="e">
        <f>VLOOKUP(N18,Master_Average_Stream_Grade!A:J,9,FALSE)</f>
        <v>#N/A</v>
      </c>
      <c r="Y18" s="136" t="e">
        <f>VLOOKUP(N18,Master_Average_Stream_Grade!A:I,8,FALSE)</f>
        <v>#N/A</v>
      </c>
    </row>
    <row r="19" spans="1:25" ht="25.5" x14ac:dyDescent="0.35">
      <c r="A19" s="99" t="str">
        <f>Report_from_Debbie!A20</f>
        <v>-</v>
      </c>
      <c r="B19" s="99">
        <f>Report_from_Debbie!B20</f>
        <v>0</v>
      </c>
      <c r="D19" s="93" t="e">
        <f t="array" ref="D19">INDEX($A$3:$A$154, MATCH(0, COUNTIF($D$2:D18,$A$3:A$154), 0))</f>
        <v>#N/A</v>
      </c>
      <c r="E19" s="132" t="e">
        <f t="shared" si="0"/>
        <v>#DIV/0!</v>
      </c>
      <c r="F19" s="105" t="e">
        <f>AVERAGEIF(Report_from_Debbie!$A20:$A176,$D19,Report_from_Debbie!E20:E176)</f>
        <v>#DIV/0!</v>
      </c>
      <c r="G19" s="104" t="e">
        <f>AVERAGEIF(Report_from_Debbie!$A20:$A176,$D19,Report_from_Debbie!F20:F176)</f>
        <v>#DIV/0!</v>
      </c>
      <c r="H19" s="117" t="e">
        <f>AVERAGEIF(Report_from_Debbie!$A20:$A176,$D19,Report_from_Debbie!G20:G176)</f>
        <v>#DIV/0!</v>
      </c>
      <c r="I19" s="106" t="e">
        <f t="shared" si="1"/>
        <v>#DIV/0!</v>
      </c>
      <c r="J19" s="106" t="e">
        <f t="shared" si="2"/>
        <v>#DIV/0!</v>
      </c>
      <c r="K19" s="106" t="e">
        <f t="shared" si="3"/>
        <v>#DIV/0!</v>
      </c>
      <c r="L19" s="103" t="e">
        <f t="shared" si="4"/>
        <v>#DIV/0!</v>
      </c>
      <c r="N19" s="123" t="e">
        <f t="array" ref="N19">INDEX($B$3:$B$154, MATCH(0, COUNTIF($N$2:N18,$B$3:B$154), 0))</f>
        <v>#N/A</v>
      </c>
      <c r="O19" s="97" t="e">
        <f>AVERAGEIF(Report_from_Debbie!$B20:$B176,$N19,Report_from_Debbie!E20:E176)</f>
        <v>#DIV/0!</v>
      </c>
      <c r="P19" s="96" t="e">
        <f>AVERAGEIF(Report_from_Debbie!$B20:$B176,$N19,Report_from_Debbie!F20:F176)</f>
        <v>#DIV/0!</v>
      </c>
      <c r="Q19" s="118" t="e">
        <f>AVERAGEIF(Report_from_Debbie!$B20:$B176,$N19,Report_from_Debbie!G20:G176)</f>
        <v>#DIV/0!</v>
      </c>
      <c r="R19" s="121" t="e">
        <f t="shared" si="5"/>
        <v>#DIV/0!</v>
      </c>
      <c r="S19" s="121" t="e">
        <f t="shared" si="6"/>
        <v>#DIV/0!</v>
      </c>
      <c r="T19" s="121" t="e">
        <f t="shared" si="7"/>
        <v>#DIV/0!</v>
      </c>
      <c r="U19" s="95" t="e">
        <f t="shared" si="8"/>
        <v>#DIV/0!</v>
      </c>
      <c r="V19" s="130" t="e">
        <f t="shared" si="9"/>
        <v>#DIV/0!</v>
      </c>
      <c r="X19" s="136" t="e">
        <f>VLOOKUP(N19,Master_Average_Stream_Grade!A:J,9,FALSE)</f>
        <v>#N/A</v>
      </c>
      <c r="Y19" s="136" t="e">
        <f>VLOOKUP(N19,Master_Average_Stream_Grade!A:I,8,FALSE)</f>
        <v>#N/A</v>
      </c>
    </row>
    <row r="20" spans="1:25" ht="25.5" x14ac:dyDescent="0.35">
      <c r="A20" s="99" t="str">
        <f>Report_from_Debbie!A21</f>
        <v>-</v>
      </c>
      <c r="B20" s="99">
        <f>Report_from_Debbie!B21</f>
        <v>0</v>
      </c>
      <c r="D20" s="93" t="e">
        <f t="array" ref="D20">INDEX($A$3:$A$154, MATCH(0, COUNTIF($D$2:D19,$A$3:A$154), 0))</f>
        <v>#N/A</v>
      </c>
      <c r="E20" s="132" t="e">
        <f t="shared" si="0"/>
        <v>#DIV/0!</v>
      </c>
      <c r="F20" s="105" t="e">
        <f>AVERAGEIF(Report_from_Debbie!$A21:$A177,$D20,Report_from_Debbie!E21:E177)</f>
        <v>#DIV/0!</v>
      </c>
      <c r="G20" s="104" t="e">
        <f>AVERAGEIF(Report_from_Debbie!$A21:$A177,$D20,Report_from_Debbie!F21:F177)</f>
        <v>#DIV/0!</v>
      </c>
      <c r="H20" s="117" t="e">
        <f>AVERAGEIF(Report_from_Debbie!$A21:$A177,$D20,Report_from_Debbie!G21:G177)</f>
        <v>#DIV/0!</v>
      </c>
      <c r="I20" s="106" t="e">
        <f t="shared" si="1"/>
        <v>#DIV/0!</v>
      </c>
      <c r="J20" s="106" t="e">
        <f t="shared" si="2"/>
        <v>#DIV/0!</v>
      </c>
      <c r="K20" s="106" t="e">
        <f t="shared" si="3"/>
        <v>#DIV/0!</v>
      </c>
      <c r="L20" s="103" t="e">
        <f t="shared" si="4"/>
        <v>#DIV/0!</v>
      </c>
      <c r="N20" s="123" t="e">
        <f t="array" ref="N20">INDEX($B$3:$B$154, MATCH(0, COUNTIF($N$2:N19,$B$3:B$154), 0))</f>
        <v>#N/A</v>
      </c>
      <c r="O20" s="97" t="e">
        <f>AVERAGEIF(Report_from_Debbie!$B21:$B177,$N20,Report_from_Debbie!E21:E177)</f>
        <v>#DIV/0!</v>
      </c>
      <c r="P20" s="96" t="e">
        <f>AVERAGEIF(Report_from_Debbie!$B21:$B177,$N20,Report_from_Debbie!F21:F177)</f>
        <v>#DIV/0!</v>
      </c>
      <c r="Q20" s="118" t="e">
        <f>AVERAGEIF(Report_from_Debbie!$B21:$B177,$N20,Report_from_Debbie!G21:G177)</f>
        <v>#DIV/0!</v>
      </c>
      <c r="R20" s="121" t="e">
        <f t="shared" si="5"/>
        <v>#DIV/0!</v>
      </c>
      <c r="S20" s="121" t="e">
        <f t="shared" si="6"/>
        <v>#DIV/0!</v>
      </c>
      <c r="T20" s="121" t="e">
        <f t="shared" si="7"/>
        <v>#DIV/0!</v>
      </c>
      <c r="U20" s="95" t="e">
        <f t="shared" si="8"/>
        <v>#DIV/0!</v>
      </c>
      <c r="V20" s="130" t="e">
        <f>IF(U20&lt;10,"F",IF(AND(U20&lt;19,U20&gt;10),"E",IF(AND(U20&lt;=29,U20&gt;20),"D",IF(AND(U20&lt;=49,U20&gt;30),"C",IF(AND(U20&lt;=69,U20&gt;50),"B",IF(U20&gt;=70,"A",99))))))</f>
        <v>#DIV/0!</v>
      </c>
      <c r="X20" s="136" t="e">
        <f>VLOOKUP(N20,Master_Average_Stream_Grade!A:J,9,FALSE)</f>
        <v>#N/A</v>
      </c>
      <c r="Y20" s="136" t="e">
        <f>VLOOKUP(N20,Master_Average_Stream_Grade!A:I,8,FALSE)</f>
        <v>#N/A</v>
      </c>
    </row>
    <row r="21" spans="1:25" ht="25.5" x14ac:dyDescent="0.35">
      <c r="A21" s="99" t="e">
        <f>Report_from_Debbie!#REF!</f>
        <v>#REF!</v>
      </c>
      <c r="B21" s="99" t="e">
        <f>Report_from_Debbie!#REF!</f>
        <v>#REF!</v>
      </c>
      <c r="D21" s="93" t="e">
        <f t="array" ref="D21">INDEX($A$3:$A$154, MATCH(0, COUNTIF($D$2:D20,$A$3:A$154), 0))</f>
        <v>#N/A</v>
      </c>
      <c r="E21" s="132" t="e">
        <f t="shared" si="0"/>
        <v>#DIV/0!</v>
      </c>
      <c r="F21" s="105" t="e">
        <f>AVERAGEIF(Report_from_Debbie!$A22:$A178,$D21,Report_from_Debbie!E22:E178)</f>
        <v>#DIV/0!</v>
      </c>
      <c r="G21" s="104" t="e">
        <f>AVERAGEIF(Report_from_Debbie!$A22:$A178,$D21,Report_from_Debbie!F22:F178)</f>
        <v>#DIV/0!</v>
      </c>
      <c r="H21" s="117" t="e">
        <f>AVERAGEIF(Report_from_Debbie!$A22:$A178,$D21,Report_from_Debbie!G22:G178)</f>
        <v>#DIV/0!</v>
      </c>
      <c r="I21" s="106" t="e">
        <f t="shared" si="1"/>
        <v>#DIV/0!</v>
      </c>
      <c r="J21" s="106" t="e">
        <f t="shared" si="2"/>
        <v>#DIV/0!</v>
      </c>
      <c r="K21" s="106" t="e">
        <f t="shared" si="3"/>
        <v>#DIV/0!</v>
      </c>
      <c r="L21" s="103" t="e">
        <f t="shared" si="4"/>
        <v>#DIV/0!</v>
      </c>
      <c r="N21" s="123" t="e">
        <f t="array" ref="N21">INDEX($B$3:$B$154, MATCH(0, COUNTIF($N$2:N20,$B$3:B$154), 0))</f>
        <v>#N/A</v>
      </c>
      <c r="O21" s="97" t="e">
        <f>AVERAGEIF(Report_from_Debbie!$B22:$B178,$N21,Report_from_Debbie!E22:E178)</f>
        <v>#DIV/0!</v>
      </c>
      <c r="P21" s="96" t="e">
        <f>AVERAGEIF(Report_from_Debbie!$B22:$B178,$N21,Report_from_Debbie!F22:F178)</f>
        <v>#DIV/0!</v>
      </c>
      <c r="Q21" s="118" t="e">
        <f>AVERAGEIF(Report_from_Debbie!$B22:$B178,$N21,Report_from_Debbie!G22:G178)</f>
        <v>#DIV/0!</v>
      </c>
      <c r="R21" s="121" t="e">
        <f t="shared" si="5"/>
        <v>#DIV/0!</v>
      </c>
      <c r="S21" s="121" t="e">
        <f t="shared" si="6"/>
        <v>#DIV/0!</v>
      </c>
      <c r="T21" s="121" t="e">
        <f t="shared" si="7"/>
        <v>#DIV/0!</v>
      </c>
      <c r="U21" s="95" t="e">
        <f t="shared" si="8"/>
        <v>#DIV/0!</v>
      </c>
      <c r="V21" s="130" t="e">
        <f t="shared" si="9"/>
        <v>#DIV/0!</v>
      </c>
      <c r="X21" s="136" t="e">
        <f>VLOOKUP(N21,Master_Average_Stream_Grade!A:J,9,FALSE)</f>
        <v>#N/A</v>
      </c>
      <c r="Y21" s="136" t="e">
        <f>VLOOKUP(N21,Master_Average_Stream_Grade!A:I,8,FALSE)</f>
        <v>#N/A</v>
      </c>
    </row>
    <row r="22" spans="1:25" ht="25.5" x14ac:dyDescent="0.35">
      <c r="A22" s="99" t="e">
        <f>Report_from_Debbie!#REF!</f>
        <v>#REF!</v>
      </c>
      <c r="B22" s="99" t="e">
        <f>Report_from_Debbie!#REF!</f>
        <v>#REF!</v>
      </c>
      <c r="D22" s="93" t="e">
        <f t="array" ref="D22">INDEX($A$3:$A$154, MATCH(0, COUNTIF($D$2:D21,$A$3:A$154), 0))</f>
        <v>#N/A</v>
      </c>
      <c r="E22" s="132" t="e">
        <f t="shared" si="0"/>
        <v>#DIV/0!</v>
      </c>
      <c r="F22" s="105" t="e">
        <f>AVERAGEIF(Report_from_Debbie!$A22:$A179,$D22,Report_from_Debbie!E22:E179)</f>
        <v>#DIV/0!</v>
      </c>
      <c r="G22" s="104" t="e">
        <f>AVERAGEIF(Report_from_Debbie!$A22:$A179,$D22,Report_from_Debbie!F22:F179)</f>
        <v>#DIV/0!</v>
      </c>
      <c r="H22" s="117" t="e">
        <f>AVERAGEIF(Report_from_Debbie!$A22:$A179,$D22,Report_from_Debbie!G22:G179)</f>
        <v>#DIV/0!</v>
      </c>
      <c r="I22" s="106" t="e">
        <f t="shared" ref="I22:I40" si="10">IF(F22&lt;5,0,IF(F22&lt;9,3,IF(F22&lt;13,6,IF(F22&lt;17,9,IF(F22&lt;21,12,IF(F22&gt;=21,15,99))))))</f>
        <v>#DIV/0!</v>
      </c>
      <c r="J22" s="106" t="e">
        <f t="shared" ref="J22:J40" si="11">IF(G22=0,0,IF(G22&lt;2,5,IF(G22&lt;4,10,IF(G22&lt;6,15,IF(G22&lt;8,20,IF(G22&gt;=8,25,99))))))</f>
        <v>#DIV/0!</v>
      </c>
      <c r="K22" s="106" t="e">
        <f t="shared" ref="K22:K40" si="12">IF(H22=0,0,IF(H22&lt;2,10,IF(H22&lt;3,20,IF(H22&lt;4,30,IF(H22&lt;5,40,IF(H22&gt;=5,50,99))))))</f>
        <v>#DIV/0!</v>
      </c>
      <c r="L22" s="103" t="e">
        <f t="shared" ref="L22:L40" si="13">SUM(I22:K22)</f>
        <v>#DIV/0!</v>
      </c>
      <c r="N22" s="123" t="e">
        <f t="array" ref="N22">INDEX($B$3:$B$154, MATCH(0, COUNTIF($N$2:N21,$B$3:B$154), 0))</f>
        <v>#N/A</v>
      </c>
      <c r="O22" s="97" t="e">
        <f>AVERAGEIF(Report_from_Debbie!$B22:$B179,$N22,Report_from_Debbie!E22:E179)</f>
        <v>#DIV/0!</v>
      </c>
      <c r="P22" s="96" t="e">
        <f>AVERAGEIF(Report_from_Debbie!$B22:$B179,$N22,Report_from_Debbie!F22:F179)</f>
        <v>#DIV/0!</v>
      </c>
      <c r="Q22" s="118" t="e">
        <f>AVERAGEIF(Report_from_Debbie!$B22:$B179,$N22,Report_from_Debbie!G22:G179)</f>
        <v>#DIV/0!</v>
      </c>
      <c r="R22" s="121" t="e">
        <f t="shared" si="5"/>
        <v>#DIV/0!</v>
      </c>
      <c r="S22" s="121" t="e">
        <f t="shared" si="6"/>
        <v>#DIV/0!</v>
      </c>
      <c r="T22" s="121" t="e">
        <f t="shared" si="7"/>
        <v>#DIV/0!</v>
      </c>
      <c r="U22" s="95" t="e">
        <f t="shared" si="8"/>
        <v>#DIV/0!</v>
      </c>
      <c r="V22" s="130" t="e">
        <f t="shared" si="9"/>
        <v>#DIV/0!</v>
      </c>
    </row>
    <row r="23" spans="1:25" ht="25.5" x14ac:dyDescent="0.35">
      <c r="A23" s="99" t="str">
        <f>Report_from_Debbie!A22</f>
        <v>-</v>
      </c>
      <c r="B23" s="99">
        <f>Report_from_Debbie!B22</f>
        <v>0</v>
      </c>
      <c r="D23" s="93" t="e">
        <f t="array" ref="D23">INDEX($A$3:$A$154, MATCH(0, COUNTIF($D$2:D22,$A$3:A$154), 0))</f>
        <v>#N/A</v>
      </c>
      <c r="E23" s="132" t="e">
        <f t="shared" si="0"/>
        <v>#DIV/0!</v>
      </c>
      <c r="F23" s="105" t="e">
        <f>AVERAGEIF(Report_from_Debbie!$A22:$A180,$D23,Report_from_Debbie!E22:E180)</f>
        <v>#DIV/0!</v>
      </c>
      <c r="G23" s="104" t="e">
        <f>AVERAGEIF(Report_from_Debbie!$A22:$A180,$D23,Report_from_Debbie!F22:F180)</f>
        <v>#DIV/0!</v>
      </c>
      <c r="H23" s="117" t="e">
        <f>AVERAGEIF(Report_from_Debbie!$A22:$A180,$D23,Report_from_Debbie!G22:G180)</f>
        <v>#DIV/0!</v>
      </c>
      <c r="I23" s="106" t="e">
        <f t="shared" si="10"/>
        <v>#DIV/0!</v>
      </c>
      <c r="J23" s="106" t="e">
        <f t="shared" si="11"/>
        <v>#DIV/0!</v>
      </c>
      <c r="K23" s="106" t="e">
        <f t="shared" si="12"/>
        <v>#DIV/0!</v>
      </c>
      <c r="L23" s="103" t="e">
        <f t="shared" si="13"/>
        <v>#DIV/0!</v>
      </c>
      <c r="N23" s="123" t="e">
        <f t="array" ref="N23">INDEX($B$3:$B$154, MATCH(0, COUNTIF($N$2:N22,$B$3:B$154), 0))</f>
        <v>#N/A</v>
      </c>
      <c r="O23" s="97" t="e">
        <f>AVERAGEIF(Report_from_Debbie!$B22:$B180,$N23,Report_from_Debbie!E22:E180)</f>
        <v>#DIV/0!</v>
      </c>
      <c r="P23" s="96" t="e">
        <f>AVERAGEIF(Report_from_Debbie!$B22:$B180,$N23,Report_from_Debbie!F22:F180)</f>
        <v>#DIV/0!</v>
      </c>
      <c r="Q23" s="118" t="e">
        <f>AVERAGEIF(Report_from_Debbie!$B22:$B180,$N23,Report_from_Debbie!G22:G180)</f>
        <v>#DIV/0!</v>
      </c>
      <c r="R23" s="121" t="e">
        <f t="shared" si="5"/>
        <v>#DIV/0!</v>
      </c>
      <c r="S23" s="121" t="e">
        <f t="shared" si="6"/>
        <v>#DIV/0!</v>
      </c>
      <c r="T23" s="121" t="e">
        <f t="shared" si="7"/>
        <v>#DIV/0!</v>
      </c>
      <c r="U23" s="95" t="e">
        <f t="shared" si="8"/>
        <v>#DIV/0!</v>
      </c>
      <c r="V23" s="130" t="e">
        <f t="shared" si="9"/>
        <v>#DIV/0!</v>
      </c>
    </row>
    <row r="24" spans="1:25" x14ac:dyDescent="0.4">
      <c r="A24" s="99" t="e">
        <f>Report_from_Debbie!#REF!</f>
        <v>#REF!</v>
      </c>
      <c r="B24" s="99" t="e">
        <f>Report_from_Debbie!#REF!</f>
        <v>#REF!</v>
      </c>
      <c r="D24" s="93" t="e">
        <f t="array" ref="D24">INDEX($A$3:$A$154, MATCH(0, COUNTIF($D$2:D23,$A$3:A$154), 0))</f>
        <v>#N/A</v>
      </c>
      <c r="E24" s="132" t="e">
        <f t="shared" si="0"/>
        <v>#DIV/0!</v>
      </c>
      <c r="F24" s="105" t="e">
        <f>AVERAGEIF(Report_from_Debbie!$A23:$A181,$D24,Report_from_Debbie!E23:E181)</f>
        <v>#DIV/0!</v>
      </c>
      <c r="G24" s="104" t="e">
        <f>AVERAGEIF(Report_from_Debbie!$A23:$A181,$D24,Report_from_Debbie!F23:F181)</f>
        <v>#DIV/0!</v>
      </c>
      <c r="H24" s="117" t="e">
        <f>AVERAGEIF(Report_from_Debbie!$A23:$A181,$D24,Report_from_Debbie!G23:G181)</f>
        <v>#DIV/0!</v>
      </c>
      <c r="I24" s="106" t="e">
        <f t="shared" si="10"/>
        <v>#DIV/0!</v>
      </c>
      <c r="J24" s="106" t="e">
        <f t="shared" si="11"/>
        <v>#DIV/0!</v>
      </c>
      <c r="K24" s="106" t="e">
        <f t="shared" si="12"/>
        <v>#DIV/0!</v>
      </c>
      <c r="L24" s="103" t="e">
        <f t="shared" si="13"/>
        <v>#DIV/0!</v>
      </c>
      <c r="N24" s="123" t="e">
        <f t="array" ref="N24">INDEX($B$3:$B$154, MATCH(0, COUNTIF($N$2:N23,$B$3:B$154), 0))</f>
        <v>#N/A</v>
      </c>
      <c r="O24" s="97" t="e">
        <f>AVERAGEIF(Report_from_Debbie!$B23:$B181,$N24,Report_from_Debbie!E23:E181)</f>
        <v>#DIV/0!</v>
      </c>
      <c r="P24" s="96" t="e">
        <f>AVERAGEIF(Report_from_Debbie!$B23:$B181,$N24,Report_from_Debbie!F23:F181)</f>
        <v>#DIV/0!</v>
      </c>
      <c r="Q24" s="118" t="e">
        <f>AVERAGEIF(Report_from_Debbie!$B23:$B181,$N24,Report_from_Debbie!G23:G181)</f>
        <v>#DIV/0!</v>
      </c>
      <c r="R24" s="121" t="e">
        <f t="shared" si="5"/>
        <v>#DIV/0!</v>
      </c>
      <c r="S24" s="121" t="e">
        <f t="shared" si="6"/>
        <v>#DIV/0!</v>
      </c>
      <c r="T24" s="121" t="e">
        <f t="shared" si="7"/>
        <v>#DIV/0!</v>
      </c>
      <c r="U24" s="95" t="e">
        <f t="shared" si="8"/>
        <v>#DIV/0!</v>
      </c>
      <c r="V24" s="130" t="e">
        <f t="shared" si="9"/>
        <v>#DIV/0!</v>
      </c>
    </row>
    <row r="25" spans="1:25" x14ac:dyDescent="0.4">
      <c r="A25" s="99" t="str">
        <f>Report_from_Debbie!A23</f>
        <v>-</v>
      </c>
      <c r="B25" s="99">
        <f>Report_from_Debbie!B23</f>
        <v>0</v>
      </c>
      <c r="D25" s="93" t="e">
        <f t="array" ref="D25">INDEX($A$3:$A$154, MATCH(0, COUNTIF($D$2:D24,$A$3:A$154), 0))</f>
        <v>#N/A</v>
      </c>
      <c r="E25" s="132" t="e">
        <f t="shared" si="0"/>
        <v>#DIV/0!</v>
      </c>
      <c r="F25" s="105" t="e">
        <f>AVERAGEIF(Report_from_Debbie!$A23:$A182,$D25,Report_from_Debbie!E23:E182)</f>
        <v>#DIV/0!</v>
      </c>
      <c r="G25" s="104" t="e">
        <f>AVERAGEIF(Report_from_Debbie!$A23:$A182,$D25,Report_from_Debbie!F23:F182)</f>
        <v>#DIV/0!</v>
      </c>
      <c r="H25" s="117" t="e">
        <f>AVERAGEIF(Report_from_Debbie!$A23:$A182,$D25,Report_from_Debbie!G23:G182)</f>
        <v>#DIV/0!</v>
      </c>
      <c r="I25" s="106" t="e">
        <f t="shared" si="10"/>
        <v>#DIV/0!</v>
      </c>
      <c r="J25" s="106" t="e">
        <f t="shared" si="11"/>
        <v>#DIV/0!</v>
      </c>
      <c r="K25" s="106" t="e">
        <f t="shared" si="12"/>
        <v>#DIV/0!</v>
      </c>
      <c r="L25" s="103" t="e">
        <f t="shared" si="13"/>
        <v>#DIV/0!</v>
      </c>
      <c r="N25" s="123" t="e">
        <f t="array" ref="N25">INDEX($B$3:$B$154, MATCH(0, COUNTIF($N$2:N24,$B$3:B$154), 0))</f>
        <v>#N/A</v>
      </c>
      <c r="O25" s="97" t="e">
        <f>AVERAGEIF(Report_from_Debbie!$B23:$B182,$N25,Report_from_Debbie!E23:E182)</f>
        <v>#DIV/0!</v>
      </c>
      <c r="P25" s="96" t="e">
        <f>AVERAGEIF(Report_from_Debbie!$B23:$B182,$N25,Report_from_Debbie!F23:F182)</f>
        <v>#DIV/0!</v>
      </c>
      <c r="Q25" s="118" t="e">
        <f>AVERAGEIF(Report_from_Debbie!$B23:$B182,$N25,Report_from_Debbie!G23:G182)</f>
        <v>#DIV/0!</v>
      </c>
      <c r="R25" s="121" t="e">
        <f t="shared" si="5"/>
        <v>#DIV/0!</v>
      </c>
      <c r="S25" s="121" t="e">
        <f t="shared" si="6"/>
        <v>#DIV/0!</v>
      </c>
      <c r="T25" s="121" t="e">
        <f t="shared" si="7"/>
        <v>#DIV/0!</v>
      </c>
      <c r="U25" s="95" t="e">
        <f t="shared" si="8"/>
        <v>#DIV/0!</v>
      </c>
      <c r="V25" s="130" t="e">
        <f t="shared" si="9"/>
        <v>#DIV/0!</v>
      </c>
    </row>
    <row r="26" spans="1:25" x14ac:dyDescent="0.4">
      <c r="A26" s="99" t="str">
        <f>Report_from_Debbie!A24</f>
        <v>-</v>
      </c>
      <c r="B26" s="99">
        <f>Report_from_Debbie!B24</f>
        <v>0</v>
      </c>
      <c r="D26" s="93" t="e">
        <f t="array" ref="D26">INDEX($A$3:$A$154, MATCH(0, COUNTIF($D$2:D25,$A$3:A$154), 0))</f>
        <v>#N/A</v>
      </c>
      <c r="E26" s="132" t="e">
        <f t="shared" si="0"/>
        <v>#DIV/0!</v>
      </c>
      <c r="F26" s="105" t="e">
        <f>AVERAGEIF(Report_from_Debbie!$A24:$A183,$D26,Report_from_Debbie!E24:E183)</f>
        <v>#DIV/0!</v>
      </c>
      <c r="G26" s="104" t="e">
        <f>AVERAGEIF(Report_from_Debbie!$A24:$A183,$D26,Report_from_Debbie!F24:F183)</f>
        <v>#DIV/0!</v>
      </c>
      <c r="H26" s="117" t="e">
        <f>AVERAGEIF(Report_from_Debbie!$A24:$A183,$D26,Report_from_Debbie!G24:G183)</f>
        <v>#DIV/0!</v>
      </c>
      <c r="I26" s="106" t="e">
        <f t="shared" si="10"/>
        <v>#DIV/0!</v>
      </c>
      <c r="J26" s="106" t="e">
        <f t="shared" si="11"/>
        <v>#DIV/0!</v>
      </c>
      <c r="K26" s="106" t="e">
        <f t="shared" si="12"/>
        <v>#DIV/0!</v>
      </c>
      <c r="L26" s="103" t="e">
        <f t="shared" si="13"/>
        <v>#DIV/0!</v>
      </c>
      <c r="N26" s="123" t="e">
        <f t="array" ref="N26">INDEX($B$3:$B$154, MATCH(0, COUNTIF($N$2:N25,$B$3:B$154), 0))</f>
        <v>#N/A</v>
      </c>
      <c r="O26" s="97" t="e">
        <f>AVERAGEIF(Report_from_Debbie!$B24:$B183,$N26,Report_from_Debbie!E24:E183)</f>
        <v>#DIV/0!</v>
      </c>
      <c r="P26" s="96" t="e">
        <f>AVERAGEIF(Report_from_Debbie!$B24:$B183,$N26,Report_from_Debbie!F24:F183)</f>
        <v>#DIV/0!</v>
      </c>
      <c r="Q26" s="118" t="e">
        <f>AVERAGEIF(Report_from_Debbie!$B24:$B183,$N26,Report_from_Debbie!G24:G183)</f>
        <v>#DIV/0!</v>
      </c>
      <c r="R26" s="121" t="e">
        <f t="shared" si="5"/>
        <v>#DIV/0!</v>
      </c>
      <c r="S26" s="121" t="e">
        <f t="shared" si="6"/>
        <v>#DIV/0!</v>
      </c>
      <c r="T26" s="121" t="e">
        <f t="shared" si="7"/>
        <v>#DIV/0!</v>
      </c>
      <c r="U26" s="95" t="e">
        <f t="shared" si="8"/>
        <v>#DIV/0!</v>
      </c>
      <c r="V26" s="130" t="e">
        <f t="shared" si="9"/>
        <v>#DIV/0!</v>
      </c>
    </row>
    <row r="27" spans="1:25" x14ac:dyDescent="0.4">
      <c r="A27" s="99" t="str">
        <f>Report_from_Debbie!A25</f>
        <v>-</v>
      </c>
      <c r="B27" s="99">
        <f>Report_from_Debbie!B25</f>
        <v>0</v>
      </c>
      <c r="D27" s="93" t="e">
        <f t="array" ref="D27">INDEX($A$3:$A$154, MATCH(0, COUNTIF($D$2:D26,$A$3:A$154), 0))</f>
        <v>#N/A</v>
      </c>
      <c r="E27" s="132" t="e">
        <f t="shared" si="0"/>
        <v>#DIV/0!</v>
      </c>
      <c r="F27" s="105" t="e">
        <f>AVERAGEIF(Report_from_Debbie!$A25:$A184,$D27,Report_from_Debbie!E25:E184)</f>
        <v>#DIV/0!</v>
      </c>
      <c r="G27" s="104" t="e">
        <f>AVERAGEIF(Report_from_Debbie!$A25:$A184,$D27,Report_from_Debbie!F25:F184)</f>
        <v>#DIV/0!</v>
      </c>
      <c r="H27" s="117" t="e">
        <f>AVERAGEIF(Report_from_Debbie!$A25:$A184,$D27,Report_from_Debbie!G25:G184)</f>
        <v>#DIV/0!</v>
      </c>
      <c r="I27" s="106" t="e">
        <f t="shared" si="10"/>
        <v>#DIV/0!</v>
      </c>
      <c r="J27" s="106" t="e">
        <f t="shared" si="11"/>
        <v>#DIV/0!</v>
      </c>
      <c r="K27" s="106" t="e">
        <f t="shared" si="12"/>
        <v>#DIV/0!</v>
      </c>
      <c r="L27" s="103" t="e">
        <f t="shared" si="13"/>
        <v>#DIV/0!</v>
      </c>
      <c r="N27" s="123" t="e">
        <f t="array" ref="N27">INDEX($B$3:$B$154, MATCH(0, COUNTIF($N$2:N26,$B$3:B$154), 0))</f>
        <v>#N/A</v>
      </c>
      <c r="O27" s="97" t="e">
        <f>AVERAGEIF(Report_from_Debbie!$B25:$B184,$N27,Report_from_Debbie!E25:E184)</f>
        <v>#DIV/0!</v>
      </c>
      <c r="P27" s="96" t="e">
        <f>AVERAGEIF(Report_from_Debbie!$B25:$B184,$N27,Report_from_Debbie!F25:F184)</f>
        <v>#DIV/0!</v>
      </c>
      <c r="Q27" s="118" t="e">
        <f>AVERAGEIF(Report_from_Debbie!$B25:$B184,$N27,Report_from_Debbie!G25:G184)</f>
        <v>#DIV/0!</v>
      </c>
      <c r="R27" s="121" t="e">
        <f t="shared" si="5"/>
        <v>#DIV/0!</v>
      </c>
      <c r="S27" s="121" t="e">
        <f t="shared" si="6"/>
        <v>#DIV/0!</v>
      </c>
      <c r="T27" s="121" t="e">
        <f t="shared" si="7"/>
        <v>#DIV/0!</v>
      </c>
      <c r="U27" s="95" t="e">
        <f t="shared" si="8"/>
        <v>#DIV/0!</v>
      </c>
      <c r="V27" s="130" t="e">
        <f t="shared" si="9"/>
        <v>#DIV/0!</v>
      </c>
    </row>
    <row r="28" spans="1:25" x14ac:dyDescent="0.4">
      <c r="A28" s="99" t="str">
        <f>Report_from_Debbie!A26</f>
        <v>-</v>
      </c>
      <c r="B28" s="99">
        <f>Report_from_Debbie!B26</f>
        <v>0</v>
      </c>
      <c r="D28" s="93" t="e">
        <f t="array" ref="D28">INDEX($A$3:$A$154, MATCH(0, COUNTIF($D$2:D27,$A$3:A$154), 0))</f>
        <v>#N/A</v>
      </c>
      <c r="E28" s="132" t="e">
        <f t="shared" si="0"/>
        <v>#DIV/0!</v>
      </c>
      <c r="F28" s="105" t="e">
        <f>AVERAGEIF(Report_from_Debbie!$A26:$A185,$D28,Report_from_Debbie!E26:E185)</f>
        <v>#DIV/0!</v>
      </c>
      <c r="G28" s="104" t="e">
        <f>AVERAGEIF(Report_from_Debbie!$A26:$A185,$D28,Report_from_Debbie!F26:F185)</f>
        <v>#DIV/0!</v>
      </c>
      <c r="H28" s="117" t="e">
        <f>AVERAGEIF(Report_from_Debbie!$A26:$A185,$D28,Report_from_Debbie!G26:G185)</f>
        <v>#DIV/0!</v>
      </c>
      <c r="I28" s="106" t="e">
        <f t="shared" si="10"/>
        <v>#DIV/0!</v>
      </c>
      <c r="J28" s="106" t="e">
        <f t="shared" si="11"/>
        <v>#DIV/0!</v>
      </c>
      <c r="K28" s="106" t="e">
        <f t="shared" si="12"/>
        <v>#DIV/0!</v>
      </c>
      <c r="L28" s="103" t="e">
        <f t="shared" si="13"/>
        <v>#DIV/0!</v>
      </c>
      <c r="N28" s="123" t="e">
        <f t="array" ref="N28">INDEX($B$3:$B$154, MATCH(0, COUNTIF($N$2:N27,$B$3:B$154), 0))</f>
        <v>#N/A</v>
      </c>
      <c r="O28" s="97" t="e">
        <f>AVERAGEIF(Report_from_Debbie!$B26:$B185,$N28,Report_from_Debbie!E26:E185)</f>
        <v>#DIV/0!</v>
      </c>
      <c r="P28" s="96" t="e">
        <f>AVERAGEIF(Report_from_Debbie!$B26:$B185,$N28,Report_from_Debbie!F26:F185)</f>
        <v>#DIV/0!</v>
      </c>
      <c r="Q28" s="118" t="e">
        <f>AVERAGEIF(Report_from_Debbie!$B26:$B185,$N28,Report_from_Debbie!G26:G185)</f>
        <v>#DIV/0!</v>
      </c>
      <c r="R28" s="121" t="e">
        <f t="shared" si="5"/>
        <v>#DIV/0!</v>
      </c>
      <c r="S28" s="121" t="e">
        <f t="shared" si="6"/>
        <v>#DIV/0!</v>
      </c>
      <c r="T28" s="121" t="e">
        <f t="shared" si="7"/>
        <v>#DIV/0!</v>
      </c>
      <c r="U28" s="95" t="e">
        <f t="shared" si="8"/>
        <v>#DIV/0!</v>
      </c>
      <c r="V28" s="130" t="e">
        <f t="shared" si="9"/>
        <v>#DIV/0!</v>
      </c>
    </row>
    <row r="29" spans="1:25" x14ac:dyDescent="0.4">
      <c r="A29" s="99" t="str">
        <f>Report_from_Debbie!A27</f>
        <v>-</v>
      </c>
      <c r="B29" s="99">
        <f>Report_from_Debbie!B27</f>
        <v>0</v>
      </c>
      <c r="D29" s="93" t="e">
        <f t="array" ref="D29">INDEX($A$3:$A$154, MATCH(0, COUNTIF($D$2:D28,$A$3:A$154), 0))</f>
        <v>#N/A</v>
      </c>
      <c r="E29" s="132" t="e">
        <f t="shared" si="0"/>
        <v>#DIV/0!</v>
      </c>
      <c r="F29" s="105" t="e">
        <f>AVERAGEIF(Report_from_Debbie!$A27:$A186,$D29,Report_from_Debbie!E27:E186)</f>
        <v>#DIV/0!</v>
      </c>
      <c r="G29" s="104" t="e">
        <f>AVERAGEIF(Report_from_Debbie!$A27:$A186,$D29,Report_from_Debbie!F27:F186)</f>
        <v>#DIV/0!</v>
      </c>
      <c r="H29" s="117" t="e">
        <f>AVERAGEIF(Report_from_Debbie!$A27:$A186,$D29,Report_from_Debbie!G27:G186)</f>
        <v>#DIV/0!</v>
      </c>
      <c r="I29" s="106" t="e">
        <f t="shared" si="10"/>
        <v>#DIV/0!</v>
      </c>
      <c r="J29" s="106" t="e">
        <f t="shared" si="11"/>
        <v>#DIV/0!</v>
      </c>
      <c r="K29" s="106" t="e">
        <f t="shared" si="12"/>
        <v>#DIV/0!</v>
      </c>
      <c r="L29" s="103" t="e">
        <f t="shared" si="13"/>
        <v>#DIV/0!</v>
      </c>
      <c r="N29" s="123" t="e">
        <f t="array" ref="N29">INDEX($B$3:$B$154, MATCH(0, COUNTIF($N$2:N28,$B$3:B$154), 0))</f>
        <v>#N/A</v>
      </c>
      <c r="O29" s="97" t="e">
        <f>AVERAGEIF(Report_from_Debbie!$B27:$B186,$N29,Report_from_Debbie!E27:E186)</f>
        <v>#DIV/0!</v>
      </c>
      <c r="P29" s="96" t="e">
        <f>AVERAGEIF(Report_from_Debbie!$B27:$B186,$N29,Report_from_Debbie!F27:F186)</f>
        <v>#DIV/0!</v>
      </c>
      <c r="Q29" s="118" t="e">
        <f>AVERAGEIF(Report_from_Debbie!$B27:$B186,$N29,Report_from_Debbie!G27:G186)</f>
        <v>#DIV/0!</v>
      </c>
      <c r="R29" s="121" t="e">
        <f t="shared" si="5"/>
        <v>#DIV/0!</v>
      </c>
      <c r="S29" s="121" t="e">
        <f t="shared" si="6"/>
        <v>#DIV/0!</v>
      </c>
      <c r="T29" s="121" t="e">
        <f t="shared" si="7"/>
        <v>#DIV/0!</v>
      </c>
      <c r="U29" s="95" t="e">
        <f t="shared" si="8"/>
        <v>#DIV/0!</v>
      </c>
      <c r="V29" s="130" t="e">
        <f t="shared" si="9"/>
        <v>#DIV/0!</v>
      </c>
    </row>
    <row r="30" spans="1:25" x14ac:dyDescent="0.4">
      <c r="A30" s="99" t="str">
        <f>Report_from_Debbie!A28</f>
        <v>-</v>
      </c>
      <c r="B30" s="99">
        <f>Report_from_Debbie!B28</f>
        <v>0</v>
      </c>
      <c r="D30" s="93" t="e">
        <f t="array" ref="D30">INDEX($A$3:$A$154, MATCH(0, COUNTIF($D$2:D29,$A$3:A$154), 0))</f>
        <v>#N/A</v>
      </c>
      <c r="E30" s="132" t="e">
        <f t="shared" si="0"/>
        <v>#DIV/0!</v>
      </c>
      <c r="F30" s="105" t="e">
        <f>AVERAGEIF(Report_from_Debbie!$A28:$A187,$D30,Report_from_Debbie!E28:E187)</f>
        <v>#DIV/0!</v>
      </c>
      <c r="G30" s="104" t="e">
        <f>AVERAGEIF(Report_from_Debbie!$A28:$A187,$D30,Report_from_Debbie!F28:F187)</f>
        <v>#DIV/0!</v>
      </c>
      <c r="H30" s="117" t="e">
        <f>AVERAGEIF(Report_from_Debbie!$A28:$A187,$D30,Report_from_Debbie!G28:G187)</f>
        <v>#DIV/0!</v>
      </c>
      <c r="I30" s="106" t="e">
        <f t="shared" si="10"/>
        <v>#DIV/0!</v>
      </c>
      <c r="J30" s="106" t="e">
        <f t="shared" si="11"/>
        <v>#DIV/0!</v>
      </c>
      <c r="K30" s="106" t="e">
        <f t="shared" si="12"/>
        <v>#DIV/0!</v>
      </c>
      <c r="L30" s="103" t="e">
        <f t="shared" si="13"/>
        <v>#DIV/0!</v>
      </c>
      <c r="N30" s="123" t="e">
        <f t="array" ref="N30">INDEX($B$3:$B$154, MATCH(0, COUNTIF($N$2:N29,$B$3:B$154), 0))</f>
        <v>#N/A</v>
      </c>
      <c r="O30" s="97" t="e">
        <f>AVERAGEIF(Report_from_Debbie!$B28:$B187,$N30,Report_from_Debbie!E28:E187)</f>
        <v>#DIV/0!</v>
      </c>
      <c r="P30" s="96" t="e">
        <f>AVERAGEIF(Report_from_Debbie!$B28:$B187,$N30,Report_from_Debbie!F28:F187)</f>
        <v>#DIV/0!</v>
      </c>
      <c r="Q30" s="118" t="e">
        <f>AVERAGEIF(Report_from_Debbie!$B28:$B187,$N30,Report_from_Debbie!G28:G187)</f>
        <v>#DIV/0!</v>
      </c>
      <c r="R30" s="121" t="e">
        <f t="shared" si="5"/>
        <v>#DIV/0!</v>
      </c>
      <c r="S30" s="121" t="e">
        <f t="shared" si="6"/>
        <v>#DIV/0!</v>
      </c>
      <c r="T30" s="121" t="e">
        <f t="shared" si="7"/>
        <v>#DIV/0!</v>
      </c>
      <c r="U30" s="95" t="e">
        <f t="shared" si="8"/>
        <v>#DIV/0!</v>
      </c>
      <c r="V30" s="130" t="e">
        <f t="shared" si="9"/>
        <v>#DIV/0!</v>
      </c>
    </row>
    <row r="31" spans="1:25" x14ac:dyDescent="0.4">
      <c r="A31" s="99" t="str">
        <f>Report_from_Debbie!A29</f>
        <v>-</v>
      </c>
      <c r="B31" s="99">
        <f>Report_from_Debbie!B29</f>
        <v>0</v>
      </c>
      <c r="D31" s="93" t="e">
        <f t="array" ref="D31">INDEX($A$3:$A$154, MATCH(0, COUNTIF($D$2:D30,$A$3:A$154), 0))</f>
        <v>#N/A</v>
      </c>
      <c r="E31" s="132" t="e">
        <f t="shared" si="0"/>
        <v>#DIV/0!</v>
      </c>
      <c r="F31" s="105" t="e">
        <f>AVERAGEIF(Report_from_Debbie!$A29:$A188,$D31,Report_from_Debbie!E29:E188)</f>
        <v>#DIV/0!</v>
      </c>
      <c r="G31" s="104" t="e">
        <f>AVERAGEIF(Report_from_Debbie!$A29:$A188,$D31,Report_from_Debbie!F29:F188)</f>
        <v>#DIV/0!</v>
      </c>
      <c r="H31" s="117" t="e">
        <f>AVERAGEIF(Report_from_Debbie!$A29:$A188,$D31,Report_from_Debbie!G29:G188)</f>
        <v>#DIV/0!</v>
      </c>
      <c r="I31" s="106" t="e">
        <f t="shared" si="10"/>
        <v>#DIV/0!</v>
      </c>
      <c r="J31" s="106" t="e">
        <f t="shared" si="11"/>
        <v>#DIV/0!</v>
      </c>
      <c r="K31" s="106" t="e">
        <f t="shared" si="12"/>
        <v>#DIV/0!</v>
      </c>
      <c r="L31" s="103" t="e">
        <f t="shared" si="13"/>
        <v>#DIV/0!</v>
      </c>
      <c r="N31" s="123" t="e">
        <f t="array" ref="N31">INDEX($B$3:$B$154, MATCH(0, COUNTIF($N$2:N30,$B$3:B$154), 0))</f>
        <v>#N/A</v>
      </c>
      <c r="O31" s="97" t="e">
        <f>AVERAGEIF(Report_from_Debbie!$B29:$B188,$N31,Report_from_Debbie!E29:E188)</f>
        <v>#DIV/0!</v>
      </c>
      <c r="P31" s="96" t="e">
        <f>AVERAGEIF(Report_from_Debbie!$B29:$B188,$N31,Report_from_Debbie!F29:F188)</f>
        <v>#DIV/0!</v>
      </c>
      <c r="Q31" s="118" t="e">
        <f>AVERAGEIF(Report_from_Debbie!$B29:$B188,$N31,Report_from_Debbie!G29:G188)</f>
        <v>#DIV/0!</v>
      </c>
      <c r="R31" s="121" t="e">
        <f t="shared" si="5"/>
        <v>#DIV/0!</v>
      </c>
      <c r="S31" s="121" t="e">
        <f t="shared" si="6"/>
        <v>#DIV/0!</v>
      </c>
      <c r="T31" s="121" t="e">
        <f t="shared" si="7"/>
        <v>#DIV/0!</v>
      </c>
      <c r="U31" s="95" t="e">
        <f t="shared" si="8"/>
        <v>#DIV/0!</v>
      </c>
      <c r="V31" s="130" t="e">
        <f t="shared" si="9"/>
        <v>#DIV/0!</v>
      </c>
    </row>
    <row r="32" spans="1:25" x14ac:dyDescent="0.4">
      <c r="A32" s="99" t="str">
        <f>Report_from_Debbie!A30</f>
        <v>-</v>
      </c>
      <c r="B32" s="99">
        <f>Report_from_Debbie!B30</f>
        <v>0</v>
      </c>
      <c r="D32" s="93" t="e">
        <f t="array" ref="D32">INDEX($A$3:$A$154, MATCH(0, COUNTIF($D$2:D31,$A$3:A$154), 0))</f>
        <v>#N/A</v>
      </c>
      <c r="E32" s="132" t="e">
        <f t="shared" si="0"/>
        <v>#DIV/0!</v>
      </c>
      <c r="F32" s="105" t="e">
        <f>AVERAGEIF(Report_from_Debbie!$A30:$A189,$D32,Report_from_Debbie!E30:E189)</f>
        <v>#DIV/0!</v>
      </c>
      <c r="G32" s="104" t="e">
        <f>AVERAGEIF(Report_from_Debbie!$A30:$A189,$D32,Report_from_Debbie!F30:F189)</f>
        <v>#DIV/0!</v>
      </c>
      <c r="H32" s="117" t="e">
        <f>AVERAGEIF(Report_from_Debbie!$A30:$A189,$D32,Report_from_Debbie!G30:G189)</f>
        <v>#DIV/0!</v>
      </c>
      <c r="I32" s="106" t="e">
        <f t="shared" si="10"/>
        <v>#DIV/0!</v>
      </c>
      <c r="J32" s="106" t="e">
        <f t="shared" si="11"/>
        <v>#DIV/0!</v>
      </c>
      <c r="K32" s="106" t="e">
        <f t="shared" si="12"/>
        <v>#DIV/0!</v>
      </c>
      <c r="L32" s="103" t="e">
        <f t="shared" si="13"/>
        <v>#DIV/0!</v>
      </c>
      <c r="N32" s="123" t="e">
        <f t="array" ref="N32">INDEX($B$3:$B$154, MATCH(0, COUNTIF($N$2:N31,$B$3:B$154), 0))</f>
        <v>#N/A</v>
      </c>
      <c r="O32" s="97" t="e">
        <f>AVERAGEIF(Report_from_Debbie!$B30:$B189,$N32,Report_from_Debbie!E30:E189)</f>
        <v>#DIV/0!</v>
      </c>
      <c r="P32" s="96" t="e">
        <f>AVERAGEIF(Report_from_Debbie!$B30:$B189,$N32,Report_from_Debbie!F30:F189)</f>
        <v>#DIV/0!</v>
      </c>
      <c r="Q32" s="118" t="e">
        <f>AVERAGEIF(Report_from_Debbie!$B30:$B189,$N32,Report_from_Debbie!G30:G189)</f>
        <v>#DIV/0!</v>
      </c>
      <c r="R32" s="121" t="e">
        <f t="shared" si="5"/>
        <v>#DIV/0!</v>
      </c>
      <c r="S32" s="121" t="e">
        <f t="shared" si="6"/>
        <v>#DIV/0!</v>
      </c>
      <c r="T32" s="121" t="e">
        <f t="shared" si="7"/>
        <v>#DIV/0!</v>
      </c>
      <c r="U32" s="95" t="e">
        <f t="shared" si="8"/>
        <v>#DIV/0!</v>
      </c>
      <c r="V32" s="130" t="e">
        <f t="shared" si="9"/>
        <v>#DIV/0!</v>
      </c>
    </row>
    <row r="33" spans="1:22" x14ac:dyDescent="0.4">
      <c r="A33" s="99" t="str">
        <f>Report_from_Debbie!A31</f>
        <v>-</v>
      </c>
      <c r="B33" s="99">
        <f>Report_from_Debbie!B31</f>
        <v>0</v>
      </c>
      <c r="D33" s="93" t="e">
        <f t="array" ref="D33">INDEX($A$3:$A$154, MATCH(0, COUNTIF($D$2:D32,$A$3:A$154), 0))</f>
        <v>#N/A</v>
      </c>
      <c r="E33" s="132" t="e">
        <f t="shared" si="0"/>
        <v>#DIV/0!</v>
      </c>
      <c r="F33" s="105" t="e">
        <f>AVERAGEIF(Report_from_Debbie!$A31:$A190,$D33,Report_from_Debbie!E31:E190)</f>
        <v>#DIV/0!</v>
      </c>
      <c r="G33" s="104" t="e">
        <f>AVERAGEIF(Report_from_Debbie!$A31:$A190,$D33,Report_from_Debbie!F31:F190)</f>
        <v>#DIV/0!</v>
      </c>
      <c r="H33" s="117" t="e">
        <f>AVERAGEIF(Report_from_Debbie!$A31:$A190,$D33,Report_from_Debbie!G31:G190)</f>
        <v>#DIV/0!</v>
      </c>
      <c r="I33" s="106" t="e">
        <f t="shared" si="10"/>
        <v>#DIV/0!</v>
      </c>
      <c r="J33" s="106" t="e">
        <f t="shared" si="11"/>
        <v>#DIV/0!</v>
      </c>
      <c r="K33" s="106" t="e">
        <f t="shared" si="12"/>
        <v>#DIV/0!</v>
      </c>
      <c r="L33" s="103" t="e">
        <f t="shared" si="13"/>
        <v>#DIV/0!</v>
      </c>
      <c r="N33" s="123" t="e">
        <f t="array" ref="N33">INDEX($B$3:$B$154, MATCH(0, COUNTIF($N$2:N32,$B$3:B$154), 0))</f>
        <v>#N/A</v>
      </c>
      <c r="O33" s="97" t="e">
        <f>AVERAGEIF(Report_from_Debbie!$B31:$B190,$N33,Report_from_Debbie!E31:E190)</f>
        <v>#DIV/0!</v>
      </c>
      <c r="P33" s="96" t="e">
        <f>AVERAGEIF(Report_from_Debbie!$B31:$B190,$N33,Report_from_Debbie!F31:F190)</f>
        <v>#DIV/0!</v>
      </c>
      <c r="Q33" s="118" t="e">
        <f>AVERAGEIF(Report_from_Debbie!$B31:$B190,$N33,Report_from_Debbie!G31:G190)</f>
        <v>#DIV/0!</v>
      </c>
      <c r="R33" s="121" t="e">
        <f t="shared" si="5"/>
        <v>#DIV/0!</v>
      </c>
      <c r="S33" s="121" t="e">
        <f t="shared" si="6"/>
        <v>#DIV/0!</v>
      </c>
      <c r="T33" s="121" t="e">
        <f t="shared" si="7"/>
        <v>#DIV/0!</v>
      </c>
      <c r="U33" s="95" t="e">
        <f t="shared" si="8"/>
        <v>#DIV/0!</v>
      </c>
      <c r="V33" s="130" t="e">
        <f t="shared" si="9"/>
        <v>#DIV/0!</v>
      </c>
    </row>
    <row r="34" spans="1:22" x14ac:dyDescent="0.4">
      <c r="A34" s="99" t="str">
        <f>Report_from_Debbie!A32</f>
        <v>-</v>
      </c>
      <c r="B34" s="99">
        <f>Report_from_Debbie!B32</f>
        <v>0</v>
      </c>
      <c r="D34" s="93" t="e">
        <f t="array" ref="D34">INDEX($A$3:$A$154, MATCH(0, COUNTIF($D$2:D33,$A$3:A$154), 0))</f>
        <v>#N/A</v>
      </c>
      <c r="E34" s="132" t="e">
        <f t="shared" si="0"/>
        <v>#DIV/0!</v>
      </c>
      <c r="F34" s="105" t="e">
        <f>AVERAGEIF(Report_from_Debbie!$A32:$A191,$D34,Report_from_Debbie!E32:E191)</f>
        <v>#DIV/0!</v>
      </c>
      <c r="G34" s="104" t="e">
        <f>AVERAGEIF(Report_from_Debbie!$A32:$A191,$D34,Report_from_Debbie!F32:F191)</f>
        <v>#DIV/0!</v>
      </c>
      <c r="H34" s="117" t="e">
        <f>AVERAGEIF(Report_from_Debbie!$A32:$A191,$D34,Report_from_Debbie!G32:G191)</f>
        <v>#DIV/0!</v>
      </c>
      <c r="I34" s="106" t="e">
        <f t="shared" si="10"/>
        <v>#DIV/0!</v>
      </c>
      <c r="J34" s="106" t="e">
        <f t="shared" si="11"/>
        <v>#DIV/0!</v>
      </c>
      <c r="K34" s="106" t="e">
        <f t="shared" si="12"/>
        <v>#DIV/0!</v>
      </c>
      <c r="L34" s="103" t="e">
        <f t="shared" si="13"/>
        <v>#DIV/0!</v>
      </c>
      <c r="N34" s="123" t="e">
        <f t="array" ref="N34">INDEX($B$3:$B$154, MATCH(0, COUNTIF($N$2:N33,$B$3:B$154), 0))</f>
        <v>#N/A</v>
      </c>
      <c r="O34" s="97" t="e">
        <f>AVERAGEIF(Report_from_Debbie!$B32:$B191,$N34,Report_from_Debbie!E32:E191)</f>
        <v>#DIV/0!</v>
      </c>
      <c r="P34" s="96" t="e">
        <f>AVERAGEIF(Report_from_Debbie!$B32:$B191,$N34,Report_from_Debbie!F32:F191)</f>
        <v>#DIV/0!</v>
      </c>
      <c r="Q34" s="118" t="e">
        <f>AVERAGEIF(Report_from_Debbie!$B32:$B191,$N34,Report_from_Debbie!G32:G191)</f>
        <v>#DIV/0!</v>
      </c>
      <c r="R34" s="121" t="e">
        <f t="shared" si="5"/>
        <v>#DIV/0!</v>
      </c>
      <c r="S34" s="121" t="e">
        <f t="shared" si="6"/>
        <v>#DIV/0!</v>
      </c>
      <c r="T34" s="121" t="e">
        <f t="shared" si="7"/>
        <v>#DIV/0!</v>
      </c>
      <c r="U34" s="95" t="e">
        <f t="shared" si="8"/>
        <v>#DIV/0!</v>
      </c>
      <c r="V34" s="130" t="e">
        <f t="shared" si="9"/>
        <v>#DIV/0!</v>
      </c>
    </row>
    <row r="35" spans="1:22" x14ac:dyDescent="0.4">
      <c r="A35" s="99" t="str">
        <f>Report_from_Debbie!A33</f>
        <v>-</v>
      </c>
      <c r="B35" s="99">
        <f>Report_from_Debbie!B33</f>
        <v>0</v>
      </c>
      <c r="D35" s="93" t="e">
        <f t="array" ref="D35">INDEX($A$3:$A$154, MATCH(0, COUNTIF($D$2:D34,$A$3:A$154), 0))</f>
        <v>#N/A</v>
      </c>
      <c r="E35" s="132" t="e">
        <f t="shared" si="0"/>
        <v>#DIV/0!</v>
      </c>
      <c r="F35" s="105" t="e">
        <f>AVERAGEIF(Report_from_Debbie!$A33:$A192,$D35,Report_from_Debbie!E33:E192)</f>
        <v>#DIV/0!</v>
      </c>
      <c r="G35" s="104" t="e">
        <f>AVERAGEIF(Report_from_Debbie!$A33:$A192,$D35,Report_from_Debbie!F33:F192)</f>
        <v>#DIV/0!</v>
      </c>
      <c r="H35" s="117" t="e">
        <f>AVERAGEIF(Report_from_Debbie!$A33:$A192,$D35,Report_from_Debbie!G33:G192)</f>
        <v>#DIV/0!</v>
      </c>
      <c r="I35" s="106" t="e">
        <f t="shared" si="10"/>
        <v>#DIV/0!</v>
      </c>
      <c r="J35" s="106" t="e">
        <f t="shared" si="11"/>
        <v>#DIV/0!</v>
      </c>
      <c r="K35" s="106" t="e">
        <f t="shared" si="12"/>
        <v>#DIV/0!</v>
      </c>
      <c r="L35" s="103" t="e">
        <f t="shared" si="13"/>
        <v>#DIV/0!</v>
      </c>
      <c r="N35" s="123" t="e">
        <f t="array" ref="N35">INDEX($B$3:$B$154, MATCH(0, COUNTIF($N$2:N34,$B$3:B$154), 0))</f>
        <v>#N/A</v>
      </c>
      <c r="O35" s="97" t="e">
        <f>AVERAGEIF(Report_from_Debbie!$B33:$B192,$N35,Report_from_Debbie!E33:E192)</f>
        <v>#DIV/0!</v>
      </c>
      <c r="P35" s="96" t="e">
        <f>AVERAGEIF(Report_from_Debbie!$B33:$B192,$N35,Report_from_Debbie!F33:F192)</f>
        <v>#DIV/0!</v>
      </c>
      <c r="Q35" s="118" t="e">
        <f>AVERAGEIF(Report_from_Debbie!$B33:$B192,$N35,Report_from_Debbie!G33:G192)</f>
        <v>#DIV/0!</v>
      </c>
      <c r="R35" s="121" t="e">
        <f t="shared" si="5"/>
        <v>#DIV/0!</v>
      </c>
      <c r="S35" s="121" t="e">
        <f t="shared" si="6"/>
        <v>#DIV/0!</v>
      </c>
      <c r="T35" s="121" t="e">
        <f t="shared" si="7"/>
        <v>#DIV/0!</v>
      </c>
      <c r="U35" s="95" t="e">
        <f t="shared" si="8"/>
        <v>#DIV/0!</v>
      </c>
      <c r="V35" s="130" t="e">
        <f t="shared" si="9"/>
        <v>#DIV/0!</v>
      </c>
    </row>
    <row r="36" spans="1:22" x14ac:dyDescent="0.4">
      <c r="A36" s="99" t="str">
        <f>Report_from_Debbie!A34</f>
        <v>-</v>
      </c>
      <c r="B36" s="99">
        <f>Report_from_Debbie!B34</f>
        <v>0</v>
      </c>
      <c r="D36" s="93" t="e">
        <f t="array" ref="D36">INDEX($A$3:$A$154, MATCH(0, COUNTIF($D$2:D35,$A$3:A$154), 0))</f>
        <v>#N/A</v>
      </c>
      <c r="E36" s="132" t="e">
        <f t="shared" si="0"/>
        <v>#DIV/0!</v>
      </c>
      <c r="F36" s="105" t="e">
        <f>AVERAGEIF(Report_from_Debbie!$A34:$A193,$D36,Report_from_Debbie!E34:E193)</f>
        <v>#DIV/0!</v>
      </c>
      <c r="G36" s="104" t="e">
        <f>AVERAGEIF(Report_from_Debbie!$A34:$A193,$D36,Report_from_Debbie!F34:F193)</f>
        <v>#DIV/0!</v>
      </c>
      <c r="H36" s="117" t="e">
        <f>AVERAGEIF(Report_from_Debbie!$A34:$A193,$D36,Report_from_Debbie!G34:G193)</f>
        <v>#DIV/0!</v>
      </c>
      <c r="I36" s="106" t="e">
        <f t="shared" si="10"/>
        <v>#DIV/0!</v>
      </c>
      <c r="J36" s="106" t="e">
        <f t="shared" si="11"/>
        <v>#DIV/0!</v>
      </c>
      <c r="K36" s="106" t="e">
        <f t="shared" si="12"/>
        <v>#DIV/0!</v>
      </c>
      <c r="L36" s="103" t="e">
        <f t="shared" si="13"/>
        <v>#DIV/0!</v>
      </c>
      <c r="N36" s="123" t="e">
        <f t="array" ref="N36">INDEX($B$3:$B$154, MATCH(0, COUNTIF($N$2:N35,$B$3:B$154), 0))</f>
        <v>#N/A</v>
      </c>
      <c r="O36" s="97" t="e">
        <f>AVERAGEIF(Report_from_Debbie!$B34:$B193,$N36,Report_from_Debbie!E34:E193)</f>
        <v>#DIV/0!</v>
      </c>
      <c r="P36" s="96" t="e">
        <f>AVERAGEIF(Report_from_Debbie!$B34:$B193,$N36,Report_from_Debbie!F34:F193)</f>
        <v>#DIV/0!</v>
      </c>
      <c r="Q36" s="118" t="e">
        <f>AVERAGEIF(Report_from_Debbie!$B34:$B193,$N36,Report_from_Debbie!G34:G193)</f>
        <v>#DIV/0!</v>
      </c>
      <c r="R36" s="121" t="e">
        <f t="shared" si="5"/>
        <v>#DIV/0!</v>
      </c>
      <c r="S36" s="121" t="e">
        <f t="shared" si="6"/>
        <v>#DIV/0!</v>
      </c>
      <c r="T36" s="121" t="e">
        <f t="shared" si="7"/>
        <v>#DIV/0!</v>
      </c>
      <c r="U36" s="95" t="e">
        <f t="shared" si="8"/>
        <v>#DIV/0!</v>
      </c>
      <c r="V36" s="130" t="e">
        <f t="shared" si="9"/>
        <v>#DIV/0!</v>
      </c>
    </row>
    <row r="37" spans="1:22" x14ac:dyDescent="0.4">
      <c r="A37" s="99" t="str">
        <f>Report_from_Debbie!A35</f>
        <v>-</v>
      </c>
      <c r="B37" s="99">
        <f>Report_from_Debbie!B35</f>
        <v>0</v>
      </c>
      <c r="D37" s="93" t="e">
        <f t="array" ref="D37">INDEX($A$3:$A$154, MATCH(0, COUNTIF($D$2:D36,$A$3:A$154), 0))</f>
        <v>#N/A</v>
      </c>
      <c r="E37" s="132" t="e">
        <f t="shared" si="0"/>
        <v>#DIV/0!</v>
      </c>
      <c r="F37" s="105" t="e">
        <f>AVERAGEIF(Report_from_Debbie!$A35:$A194,$D37,Report_from_Debbie!E35:E194)</f>
        <v>#DIV/0!</v>
      </c>
      <c r="G37" s="104" t="e">
        <f>AVERAGEIF(Report_from_Debbie!$A35:$A194,$D37,Report_from_Debbie!F35:F194)</f>
        <v>#DIV/0!</v>
      </c>
      <c r="H37" s="117" t="e">
        <f>AVERAGEIF(Report_from_Debbie!$A35:$A194,$D37,Report_from_Debbie!G35:G194)</f>
        <v>#DIV/0!</v>
      </c>
      <c r="I37" s="106" t="e">
        <f t="shared" si="10"/>
        <v>#DIV/0!</v>
      </c>
      <c r="J37" s="106" t="e">
        <f t="shared" si="11"/>
        <v>#DIV/0!</v>
      </c>
      <c r="K37" s="106" t="e">
        <f t="shared" si="12"/>
        <v>#DIV/0!</v>
      </c>
      <c r="L37" s="103" t="e">
        <f t="shared" si="13"/>
        <v>#DIV/0!</v>
      </c>
      <c r="N37" s="123" t="e">
        <f t="array" ref="N37">INDEX($B$3:$B$154, MATCH(0, COUNTIF($N$2:N36,$B$3:B$154), 0))</f>
        <v>#N/A</v>
      </c>
      <c r="O37" s="97" t="e">
        <f>AVERAGEIF(Report_from_Debbie!$B35:$B194,$N37,Report_from_Debbie!E35:E194)</f>
        <v>#DIV/0!</v>
      </c>
      <c r="P37" s="96" t="e">
        <f>AVERAGEIF(Report_from_Debbie!$B35:$B194,$N37,Report_from_Debbie!F35:F194)</f>
        <v>#DIV/0!</v>
      </c>
      <c r="Q37" s="118" t="e">
        <f>AVERAGEIF(Report_from_Debbie!$B35:$B194,$N37,Report_from_Debbie!G35:G194)</f>
        <v>#DIV/0!</v>
      </c>
      <c r="R37" s="121" t="e">
        <f t="shared" si="5"/>
        <v>#DIV/0!</v>
      </c>
      <c r="S37" s="121" t="e">
        <f t="shared" si="6"/>
        <v>#DIV/0!</v>
      </c>
      <c r="T37" s="121" t="e">
        <f t="shared" si="7"/>
        <v>#DIV/0!</v>
      </c>
      <c r="U37" s="95" t="e">
        <f t="shared" si="8"/>
        <v>#DIV/0!</v>
      </c>
      <c r="V37" s="130" t="e">
        <f t="shared" si="9"/>
        <v>#DIV/0!</v>
      </c>
    </row>
    <row r="38" spans="1:22" x14ac:dyDescent="0.4">
      <c r="A38" s="99" t="str">
        <f>Report_from_Debbie!A36</f>
        <v>-</v>
      </c>
      <c r="B38" s="99">
        <f>Report_from_Debbie!B36</f>
        <v>0</v>
      </c>
      <c r="D38" s="93" t="e">
        <f t="array" ref="D38">INDEX($A$3:$A$154, MATCH(0, COUNTIF($D$2:D37,$A$3:A$154), 0))</f>
        <v>#N/A</v>
      </c>
      <c r="E38" s="132" t="e">
        <f t="shared" si="0"/>
        <v>#DIV/0!</v>
      </c>
      <c r="F38" s="105" t="e">
        <f>AVERAGEIF(Report_from_Debbie!$A36:$A195,$D38,Report_from_Debbie!E36:E195)</f>
        <v>#DIV/0!</v>
      </c>
      <c r="G38" s="104" t="e">
        <f>AVERAGEIF(Report_from_Debbie!$A36:$A195,$D38,Report_from_Debbie!F36:F195)</f>
        <v>#DIV/0!</v>
      </c>
      <c r="H38" s="117" t="e">
        <f>AVERAGEIF(Report_from_Debbie!$A36:$A195,$D38,Report_from_Debbie!G36:G195)</f>
        <v>#DIV/0!</v>
      </c>
      <c r="I38" s="106" t="e">
        <f t="shared" si="10"/>
        <v>#DIV/0!</v>
      </c>
      <c r="J38" s="106" t="e">
        <f t="shared" si="11"/>
        <v>#DIV/0!</v>
      </c>
      <c r="K38" s="106" t="e">
        <f t="shared" si="12"/>
        <v>#DIV/0!</v>
      </c>
      <c r="L38" s="103" t="e">
        <f t="shared" si="13"/>
        <v>#DIV/0!</v>
      </c>
      <c r="N38" s="123" t="e">
        <f t="array" ref="N38">INDEX($B$3:$B$154, MATCH(0, COUNTIF($N$2:N37,$B$3:B$154), 0))</f>
        <v>#N/A</v>
      </c>
      <c r="O38" s="97" t="e">
        <f>AVERAGEIF(Report_from_Debbie!$B36:$B195,$N38,Report_from_Debbie!E36:E195)</f>
        <v>#DIV/0!</v>
      </c>
      <c r="P38" s="96" t="e">
        <f>AVERAGEIF(Report_from_Debbie!$B36:$B195,$N38,Report_from_Debbie!F36:F195)</f>
        <v>#DIV/0!</v>
      </c>
      <c r="Q38" s="118" t="e">
        <f>AVERAGEIF(Report_from_Debbie!$B36:$B195,$N38,Report_from_Debbie!G36:G195)</f>
        <v>#DIV/0!</v>
      </c>
      <c r="R38" s="121" t="e">
        <f t="shared" si="5"/>
        <v>#DIV/0!</v>
      </c>
      <c r="S38" s="121" t="e">
        <f t="shared" si="6"/>
        <v>#DIV/0!</v>
      </c>
      <c r="T38" s="121" t="e">
        <f t="shared" si="7"/>
        <v>#DIV/0!</v>
      </c>
      <c r="U38" s="95" t="e">
        <f t="shared" si="8"/>
        <v>#DIV/0!</v>
      </c>
      <c r="V38" s="130" t="e">
        <f t="shared" si="9"/>
        <v>#DIV/0!</v>
      </c>
    </row>
    <row r="39" spans="1:22" x14ac:dyDescent="0.4">
      <c r="A39" s="99" t="str">
        <f>Report_from_Debbie!A37</f>
        <v>-</v>
      </c>
      <c r="B39" s="99">
        <f>Report_from_Debbie!B37</f>
        <v>0</v>
      </c>
      <c r="D39" s="93" t="e">
        <f t="array" ref="D39">INDEX($A$3:$A$154, MATCH(0, COUNTIF($D$2:D38,$A$3:A$154), 0))</f>
        <v>#N/A</v>
      </c>
      <c r="E39" s="132" t="e">
        <f t="shared" si="0"/>
        <v>#DIV/0!</v>
      </c>
      <c r="F39" s="105" t="e">
        <f>AVERAGEIF(Report_from_Debbie!$A37:$A196,$D39,Report_from_Debbie!E37:E196)</f>
        <v>#DIV/0!</v>
      </c>
      <c r="G39" s="104" t="e">
        <f>AVERAGEIF(Report_from_Debbie!$A37:$A196,$D39,Report_from_Debbie!F37:F196)</f>
        <v>#DIV/0!</v>
      </c>
      <c r="H39" s="117" t="e">
        <f>AVERAGEIF(Report_from_Debbie!$A37:$A196,$D39,Report_from_Debbie!G37:G196)</f>
        <v>#DIV/0!</v>
      </c>
      <c r="I39" s="106" t="e">
        <f t="shared" si="10"/>
        <v>#DIV/0!</v>
      </c>
      <c r="J39" s="106" t="e">
        <f t="shared" si="11"/>
        <v>#DIV/0!</v>
      </c>
      <c r="K39" s="106" t="e">
        <f t="shared" si="12"/>
        <v>#DIV/0!</v>
      </c>
      <c r="L39" s="103" t="e">
        <f t="shared" si="13"/>
        <v>#DIV/0!</v>
      </c>
      <c r="N39" s="123" t="e">
        <f t="array" ref="N39">INDEX($B$3:$B$154, MATCH(0, COUNTIF($N$2:N38,$B$3:B$154), 0))</f>
        <v>#N/A</v>
      </c>
      <c r="O39" s="97" t="e">
        <f>AVERAGEIF(Report_from_Debbie!$B37:$B196,$N39,Report_from_Debbie!E37:E196)</f>
        <v>#DIV/0!</v>
      </c>
      <c r="P39" s="96" t="e">
        <f>AVERAGEIF(Report_from_Debbie!$B37:$B196,$N39,Report_from_Debbie!F37:F196)</f>
        <v>#DIV/0!</v>
      </c>
      <c r="Q39" s="118" t="e">
        <f>AVERAGEIF(Report_from_Debbie!$B37:$B196,$N39,Report_from_Debbie!G37:G196)</f>
        <v>#DIV/0!</v>
      </c>
      <c r="R39" s="121" t="e">
        <f t="shared" si="5"/>
        <v>#DIV/0!</v>
      </c>
      <c r="S39" s="121" t="e">
        <f t="shared" si="6"/>
        <v>#DIV/0!</v>
      </c>
      <c r="T39" s="121" t="e">
        <f t="shared" si="7"/>
        <v>#DIV/0!</v>
      </c>
      <c r="U39" s="95" t="e">
        <f t="shared" si="8"/>
        <v>#DIV/0!</v>
      </c>
      <c r="V39" s="130" t="e">
        <f t="shared" si="9"/>
        <v>#DIV/0!</v>
      </c>
    </row>
    <row r="40" spans="1:22" x14ac:dyDescent="0.4">
      <c r="A40" s="99" t="str">
        <f>Report_from_Debbie!A38</f>
        <v>-</v>
      </c>
      <c r="B40" s="99">
        <f>Report_from_Debbie!B38</f>
        <v>0</v>
      </c>
      <c r="D40" s="93" t="e">
        <f t="array" ref="D40">INDEX($A$3:$A$154, MATCH(0, COUNTIF($D$2:D39,$A$3:A$154), 0))</f>
        <v>#N/A</v>
      </c>
      <c r="E40" s="132" t="e">
        <f t="shared" si="0"/>
        <v>#DIV/0!</v>
      </c>
      <c r="F40" s="105" t="e">
        <f>AVERAGEIF(Report_from_Debbie!$A38:$A197,$D40,Report_from_Debbie!E38:E197)</f>
        <v>#DIV/0!</v>
      </c>
      <c r="G40" s="104" t="e">
        <f>AVERAGEIF(Report_from_Debbie!$A38:$A197,$D40,Report_from_Debbie!F38:F197)</f>
        <v>#DIV/0!</v>
      </c>
      <c r="H40" s="117" t="e">
        <f>AVERAGEIF(Report_from_Debbie!$A38:$A197,$D40,Report_from_Debbie!G38:G197)</f>
        <v>#DIV/0!</v>
      </c>
      <c r="I40" s="106" t="e">
        <f t="shared" si="10"/>
        <v>#DIV/0!</v>
      </c>
      <c r="J40" s="106" t="e">
        <f t="shared" si="11"/>
        <v>#DIV/0!</v>
      </c>
      <c r="K40" s="106" t="e">
        <f t="shared" si="12"/>
        <v>#DIV/0!</v>
      </c>
      <c r="L40" s="103" t="e">
        <f t="shared" si="13"/>
        <v>#DIV/0!</v>
      </c>
      <c r="N40" s="123" t="e">
        <f t="array" ref="N40">INDEX($B$3:$B$154, MATCH(0, COUNTIF($N$2:N39,$B$3:B$154), 0))</f>
        <v>#N/A</v>
      </c>
      <c r="O40" s="97" t="e">
        <f>AVERAGEIF(Report_from_Debbie!$B38:$B197,$N40,Report_from_Debbie!E38:E197)</f>
        <v>#DIV/0!</v>
      </c>
      <c r="P40" s="96" t="e">
        <f>AVERAGEIF(Report_from_Debbie!$B38:$B197,$N40,Report_from_Debbie!F38:F197)</f>
        <v>#DIV/0!</v>
      </c>
      <c r="Q40" s="118" t="e">
        <f>AVERAGEIF(Report_from_Debbie!$B38:$B197,$N40,Report_from_Debbie!G38:G197)</f>
        <v>#DIV/0!</v>
      </c>
      <c r="R40" s="121" t="e">
        <f t="shared" si="5"/>
        <v>#DIV/0!</v>
      </c>
      <c r="S40" s="121" t="e">
        <f t="shared" si="6"/>
        <v>#DIV/0!</v>
      </c>
      <c r="T40" s="121" t="e">
        <f t="shared" si="7"/>
        <v>#DIV/0!</v>
      </c>
      <c r="U40" s="95" t="e">
        <f t="shared" si="8"/>
        <v>#DIV/0!</v>
      </c>
      <c r="V40" s="130" t="e">
        <f t="shared" si="9"/>
        <v>#DIV/0!</v>
      </c>
    </row>
    <row r="41" spans="1:22" x14ac:dyDescent="0.4">
      <c r="A41" s="99" t="str">
        <f>Report_from_Debbie!A39</f>
        <v>-</v>
      </c>
      <c r="B41" s="99">
        <f>Report_from_Debbie!B39</f>
        <v>0</v>
      </c>
      <c r="D41" s="93" t="e">
        <f t="array" ref="D41">INDEX($A$3:$A$154, MATCH(0, COUNTIF($D$2:D40,$A$3:A$154), 0))</f>
        <v>#N/A</v>
      </c>
      <c r="E41" s="132" t="str">
        <f t="shared" si="0"/>
        <v>F</v>
      </c>
      <c r="F41" s="105" t="e">
        <f>AVERAGEIF(Report_from_Debbie!$A39:$A198,$D41,Report_from_Debbie!E39:E198)</f>
        <v>#DIV/0!</v>
      </c>
      <c r="G41" s="104" t="e">
        <f>AVERAGEIF(Report_from_Debbie!$A39:$A198,$D41,Report_from_Debbie!F39:F198)</f>
        <v>#DIV/0!</v>
      </c>
      <c r="H41" s="117" t="e">
        <f>AVERAGEIF(Report_from_Debbie!$A39:$A198,$D41,Report_from_Debbie!G39:G198)</f>
        <v>#DIV/0!</v>
      </c>
      <c r="N41" s="123" t="e">
        <f t="array" ref="N41">INDEX($B$3:$B$154, MATCH(0, COUNTIF($N$2:N40,$B$3:B$154), 0))</f>
        <v>#N/A</v>
      </c>
      <c r="O41" s="97" t="e">
        <f>AVERAGEIF(Report_from_Debbie!$B39:$B198,$N41,Report_from_Debbie!E39:E198)</f>
        <v>#DIV/0!</v>
      </c>
      <c r="P41" s="96" t="e">
        <f>AVERAGEIF(Report_from_Debbie!$B39:$B198,$N41,Report_from_Debbie!F39:F198)</f>
        <v>#DIV/0!</v>
      </c>
      <c r="Q41" s="118" t="e">
        <f>AVERAGEIF(Report_from_Debbie!$B39:$B198,$N41,Report_from_Debbie!G39:G198)</f>
        <v>#DIV/0!</v>
      </c>
      <c r="R41" s="121" t="e">
        <f t="shared" si="5"/>
        <v>#DIV/0!</v>
      </c>
      <c r="S41" s="121" t="e">
        <f t="shared" si="6"/>
        <v>#DIV/0!</v>
      </c>
      <c r="T41" s="121" t="e">
        <f t="shared" si="7"/>
        <v>#DIV/0!</v>
      </c>
      <c r="U41" s="95" t="e">
        <f t="shared" si="8"/>
        <v>#DIV/0!</v>
      </c>
      <c r="V41" s="130" t="e">
        <f t="shared" si="9"/>
        <v>#DIV/0!</v>
      </c>
    </row>
    <row r="42" spans="1:22" x14ac:dyDescent="0.4">
      <c r="A42" s="99" t="str">
        <f>Report_from_Debbie!A40</f>
        <v>-</v>
      </c>
      <c r="B42" s="99">
        <f>Report_from_Debbie!B40</f>
        <v>0</v>
      </c>
      <c r="D42" s="93" t="e">
        <f t="array" ref="D42">INDEX($A$3:$A$154, MATCH(0, COUNTIF($D$2:D41,$A$3:A$154), 0))</f>
        <v>#N/A</v>
      </c>
      <c r="F42" s="105" t="e">
        <f>AVERAGEIF(Report_from_Debbie!$A40:$A199,$D42,Report_from_Debbie!E40:E199)</f>
        <v>#DIV/0!</v>
      </c>
      <c r="G42" s="104" t="e">
        <f>AVERAGEIF(Report_from_Debbie!$A40:$A199,$D42,Report_from_Debbie!F40:F199)</f>
        <v>#DIV/0!</v>
      </c>
      <c r="H42" s="117" t="e">
        <f>AVERAGEIF(Report_from_Debbie!$A40:$A199,$D42,Report_from_Debbie!G40:G199)</f>
        <v>#DIV/0!</v>
      </c>
      <c r="N42" s="123" t="e">
        <f t="array" ref="N42">INDEX($B$3:$B$154, MATCH(0, COUNTIF($N$2:N41,$B$3:B$154), 0))</f>
        <v>#N/A</v>
      </c>
      <c r="O42" s="97" t="e">
        <f>AVERAGEIF(Report_from_Debbie!$B40:$B199,$N42,Report_from_Debbie!E40:E199)</f>
        <v>#DIV/0!</v>
      </c>
      <c r="P42" s="96" t="e">
        <f>AVERAGEIF(Report_from_Debbie!$B40:$B199,$N42,Report_from_Debbie!F40:F199)</f>
        <v>#DIV/0!</v>
      </c>
      <c r="Q42" s="118" t="e">
        <f>AVERAGEIF(Report_from_Debbie!$B40:$B199,$N42,Report_from_Debbie!G40:G199)</f>
        <v>#DIV/0!</v>
      </c>
      <c r="R42" s="121" t="e">
        <f t="shared" si="5"/>
        <v>#DIV/0!</v>
      </c>
      <c r="S42" s="121" t="e">
        <f t="shared" si="6"/>
        <v>#DIV/0!</v>
      </c>
      <c r="T42" s="121" t="e">
        <f t="shared" si="7"/>
        <v>#DIV/0!</v>
      </c>
      <c r="U42" s="95" t="e">
        <f t="shared" si="8"/>
        <v>#DIV/0!</v>
      </c>
      <c r="V42" s="130" t="e">
        <f t="shared" si="9"/>
        <v>#DIV/0!</v>
      </c>
    </row>
    <row r="43" spans="1:22" x14ac:dyDescent="0.4">
      <c r="A43" s="99" t="str">
        <f>Report_from_Debbie!A41</f>
        <v>-</v>
      </c>
      <c r="B43" s="99">
        <f>Report_from_Debbie!B41</f>
        <v>0</v>
      </c>
      <c r="D43" s="93" t="e">
        <f t="array" ref="D43">INDEX($A$3:$A$154, MATCH(0, COUNTIF($D$2:D42,$A$3:A$154), 0))</f>
        <v>#N/A</v>
      </c>
      <c r="F43" s="105" t="e">
        <f>AVERAGEIF(Report_from_Debbie!$A41:$A200,$D43,Report_from_Debbie!E41:E200)</f>
        <v>#DIV/0!</v>
      </c>
      <c r="G43" s="104" t="e">
        <f>AVERAGEIF(Report_from_Debbie!$A41:$A200,$D43,Report_from_Debbie!F41:F200)</f>
        <v>#DIV/0!</v>
      </c>
      <c r="H43" s="117" t="e">
        <f>AVERAGEIF(Report_from_Debbie!$A41:$A200,$D43,Report_from_Debbie!G41:G200)</f>
        <v>#DIV/0!</v>
      </c>
      <c r="N43" s="123" t="e">
        <f t="array" ref="N43">INDEX($B$3:$B$154, MATCH(0, COUNTIF($N$2:N42,$B$3:B$154), 0))</f>
        <v>#N/A</v>
      </c>
      <c r="O43" s="97" t="e">
        <f>AVERAGEIF(Report_from_Debbie!$B41:$B200,$N43,Report_from_Debbie!E41:E200)</f>
        <v>#DIV/0!</v>
      </c>
      <c r="P43" s="96" t="e">
        <f>AVERAGEIF(Report_from_Debbie!$B41:$B200,$N43,Report_from_Debbie!F41:F200)</f>
        <v>#DIV/0!</v>
      </c>
      <c r="Q43" s="118" t="e">
        <f>AVERAGEIF(Report_from_Debbie!$B41:$B200,$N43,Report_from_Debbie!G41:G200)</f>
        <v>#DIV/0!</v>
      </c>
      <c r="R43" s="121" t="e">
        <f t="shared" si="5"/>
        <v>#DIV/0!</v>
      </c>
      <c r="S43" s="121" t="e">
        <f t="shared" si="6"/>
        <v>#DIV/0!</v>
      </c>
      <c r="T43" s="121" t="e">
        <f t="shared" si="7"/>
        <v>#DIV/0!</v>
      </c>
      <c r="U43" s="95" t="e">
        <f t="shared" si="8"/>
        <v>#DIV/0!</v>
      </c>
      <c r="V43" s="130" t="e">
        <f t="shared" si="9"/>
        <v>#DIV/0!</v>
      </c>
    </row>
    <row r="44" spans="1:22" x14ac:dyDescent="0.4">
      <c r="A44" s="99" t="str">
        <f>Report_from_Debbie!A42</f>
        <v>-</v>
      </c>
      <c r="B44" s="99">
        <f>Report_from_Debbie!B42</f>
        <v>0</v>
      </c>
      <c r="D44" s="93" t="e">
        <f t="array" ref="D44">INDEX($A$3:$A$154, MATCH(0, COUNTIF($D$2:D43,$A$3:A$154), 0))</f>
        <v>#N/A</v>
      </c>
      <c r="F44" s="105" t="e">
        <f>AVERAGEIF(Report_from_Debbie!$A42:$A201,$D44,Report_from_Debbie!E42:E201)</f>
        <v>#DIV/0!</v>
      </c>
      <c r="G44" s="104" t="e">
        <f>AVERAGEIF(Report_from_Debbie!$A42:$A201,$D44,Report_from_Debbie!F42:F201)</f>
        <v>#DIV/0!</v>
      </c>
      <c r="H44" s="117" t="e">
        <f>AVERAGEIF(Report_from_Debbie!$A42:$A201,$D44,Report_from_Debbie!G42:G201)</f>
        <v>#DIV/0!</v>
      </c>
      <c r="N44" s="123" t="e">
        <f t="array" ref="N44">INDEX($B$3:$B$154, MATCH(0, COUNTIF($N$2:N43,$B$3:B$154), 0))</f>
        <v>#N/A</v>
      </c>
      <c r="O44" s="97" t="e">
        <f>AVERAGEIF(Report_from_Debbie!$B42:$B201,$N44,Report_from_Debbie!E42:E201)</f>
        <v>#DIV/0!</v>
      </c>
      <c r="P44" s="96" t="e">
        <f>AVERAGEIF(Report_from_Debbie!$B42:$B201,$N44,Report_from_Debbie!F42:F201)</f>
        <v>#DIV/0!</v>
      </c>
      <c r="Q44" s="118" t="e">
        <f>AVERAGEIF(Report_from_Debbie!$B42:$B201,$N44,Report_from_Debbie!G42:G201)</f>
        <v>#DIV/0!</v>
      </c>
      <c r="R44" s="121" t="e">
        <f t="shared" si="5"/>
        <v>#DIV/0!</v>
      </c>
      <c r="S44" s="121" t="e">
        <f t="shared" si="6"/>
        <v>#DIV/0!</v>
      </c>
      <c r="T44" s="121" t="e">
        <f t="shared" si="7"/>
        <v>#DIV/0!</v>
      </c>
      <c r="U44" s="95" t="e">
        <f t="shared" si="8"/>
        <v>#DIV/0!</v>
      </c>
      <c r="V44" s="130" t="e">
        <f t="shared" si="9"/>
        <v>#DIV/0!</v>
      </c>
    </row>
    <row r="45" spans="1:22" x14ac:dyDescent="0.4">
      <c r="A45" s="99" t="str">
        <f>Report_from_Debbie!A43</f>
        <v>-</v>
      </c>
      <c r="B45" s="99">
        <f>Report_from_Debbie!B43</f>
        <v>0</v>
      </c>
      <c r="D45" s="93" t="e">
        <f t="array" ref="D45">INDEX($A$3:$A$154, MATCH(0, COUNTIF($D$2:D44,$A$3:A$154), 0))</f>
        <v>#N/A</v>
      </c>
      <c r="F45" s="105" t="e">
        <f>AVERAGEIF(Report_from_Debbie!$A43:$A202,$D45,Report_from_Debbie!E43:E202)</f>
        <v>#DIV/0!</v>
      </c>
      <c r="G45" s="104" t="e">
        <f>AVERAGEIF(Report_from_Debbie!$A43:$A202,$D45,Report_from_Debbie!F43:F202)</f>
        <v>#DIV/0!</v>
      </c>
      <c r="H45" s="117" t="e">
        <f>AVERAGEIF(Report_from_Debbie!$A43:$A202,$D45,Report_from_Debbie!G43:G202)</f>
        <v>#DIV/0!</v>
      </c>
      <c r="N45" s="123" t="e">
        <f t="array" ref="N45">INDEX($B$3:$B$154, MATCH(0, COUNTIF($N$2:N44,$B$3:B$154), 0))</f>
        <v>#N/A</v>
      </c>
      <c r="O45" s="97" t="e">
        <f>AVERAGEIF(Report_from_Debbie!$B43:$B202,$N45,Report_from_Debbie!E43:E202)</f>
        <v>#DIV/0!</v>
      </c>
      <c r="P45" s="96" t="e">
        <f>AVERAGEIF(Report_from_Debbie!$B43:$B202,$N45,Report_from_Debbie!F43:F202)</f>
        <v>#DIV/0!</v>
      </c>
      <c r="Q45" s="118" t="e">
        <f>AVERAGEIF(Report_from_Debbie!$B43:$B202,$N45,Report_from_Debbie!G43:G202)</f>
        <v>#DIV/0!</v>
      </c>
      <c r="R45" s="121" t="e">
        <f t="shared" si="5"/>
        <v>#DIV/0!</v>
      </c>
      <c r="S45" s="121" t="e">
        <f t="shared" si="6"/>
        <v>#DIV/0!</v>
      </c>
      <c r="T45" s="121" t="e">
        <f t="shared" si="7"/>
        <v>#DIV/0!</v>
      </c>
      <c r="U45" s="95" t="e">
        <f t="shared" si="8"/>
        <v>#DIV/0!</v>
      </c>
      <c r="V45" s="130" t="e">
        <f t="shared" si="9"/>
        <v>#DIV/0!</v>
      </c>
    </row>
    <row r="46" spans="1:22" x14ac:dyDescent="0.4">
      <c r="A46" s="99" t="str">
        <f>Report_from_Debbie!A44</f>
        <v>-</v>
      </c>
      <c r="B46" s="99">
        <f>Report_from_Debbie!B44</f>
        <v>0</v>
      </c>
      <c r="D46" s="93" t="e">
        <f t="array" ref="D46">INDEX($A$3:$A$154, MATCH(0, COUNTIF($D$2:D45,$A$3:A$154), 0))</f>
        <v>#N/A</v>
      </c>
      <c r="F46" s="105" t="e">
        <f>AVERAGEIF(Report_from_Debbie!$A44:$A203,$D46,Report_from_Debbie!E44:E203)</f>
        <v>#DIV/0!</v>
      </c>
      <c r="G46" s="104" t="e">
        <f>AVERAGEIF(Report_from_Debbie!$A44:$A203,$D46,Report_from_Debbie!F44:F203)</f>
        <v>#DIV/0!</v>
      </c>
      <c r="H46" s="117" t="e">
        <f>AVERAGEIF(Report_from_Debbie!$A44:$A203,$D46,Report_from_Debbie!G44:G203)</f>
        <v>#DIV/0!</v>
      </c>
      <c r="N46" s="123" t="e">
        <f t="array" ref="N46">INDEX($B$3:$B$154, MATCH(0, COUNTIF($N$2:N45,$B$3:B$154), 0))</f>
        <v>#N/A</v>
      </c>
      <c r="O46" s="97" t="e">
        <f>AVERAGEIF(Report_from_Debbie!$B44:$B203,$N46,Report_from_Debbie!E44:E203)</f>
        <v>#DIV/0!</v>
      </c>
      <c r="P46" s="96" t="e">
        <f>AVERAGEIF(Report_from_Debbie!$B44:$B203,$N46,Report_from_Debbie!F44:F203)</f>
        <v>#DIV/0!</v>
      </c>
      <c r="Q46" s="118" t="e">
        <f>AVERAGEIF(Report_from_Debbie!$B44:$B203,$N46,Report_from_Debbie!G44:G203)</f>
        <v>#DIV/0!</v>
      </c>
      <c r="R46" s="121" t="e">
        <f t="shared" si="5"/>
        <v>#DIV/0!</v>
      </c>
      <c r="S46" s="121" t="e">
        <f t="shared" si="6"/>
        <v>#DIV/0!</v>
      </c>
      <c r="T46" s="121" t="e">
        <f t="shared" si="7"/>
        <v>#DIV/0!</v>
      </c>
      <c r="U46" s="95" t="e">
        <f t="shared" si="8"/>
        <v>#DIV/0!</v>
      </c>
      <c r="V46" s="130" t="e">
        <f t="shared" si="9"/>
        <v>#DIV/0!</v>
      </c>
    </row>
    <row r="47" spans="1:22" x14ac:dyDescent="0.4">
      <c r="A47" s="99" t="str">
        <f>Report_from_Debbie!A45</f>
        <v>-</v>
      </c>
      <c r="B47" s="99">
        <f>Report_from_Debbie!B45</f>
        <v>0</v>
      </c>
      <c r="D47" s="93" t="e">
        <f t="array" ref="D47">INDEX($A$3:$A$154, MATCH(0, COUNTIF($D$2:D46,$A$3:A$154), 0))</f>
        <v>#N/A</v>
      </c>
      <c r="F47" s="105" t="e">
        <f>AVERAGEIF(Report_from_Debbie!$A45:$A204,$D47,Report_from_Debbie!E45:E204)</f>
        <v>#DIV/0!</v>
      </c>
      <c r="G47" s="104" t="e">
        <f>AVERAGEIF(Report_from_Debbie!$A45:$A204,$D47,Report_from_Debbie!F45:F204)</f>
        <v>#DIV/0!</v>
      </c>
      <c r="H47" s="117" t="e">
        <f>AVERAGEIF(Report_from_Debbie!$A45:$A204,$D47,Report_from_Debbie!G45:G204)</f>
        <v>#DIV/0!</v>
      </c>
      <c r="N47" s="123" t="e">
        <f t="array" ref="N47">INDEX($B$3:$B$154, MATCH(0, COUNTIF($N$2:N46,$B$3:B$154), 0))</f>
        <v>#N/A</v>
      </c>
      <c r="O47" s="97" t="e">
        <f>AVERAGEIF(Report_from_Debbie!$B45:$B204,$N47,Report_from_Debbie!E45:E204)</f>
        <v>#DIV/0!</v>
      </c>
      <c r="P47" s="96" t="e">
        <f>AVERAGEIF(Report_from_Debbie!$B45:$B204,$N47,Report_from_Debbie!F45:F204)</f>
        <v>#DIV/0!</v>
      </c>
      <c r="Q47" s="118" t="e">
        <f>AVERAGEIF(Report_from_Debbie!$B45:$B204,$N47,Report_from_Debbie!G45:G204)</f>
        <v>#DIV/0!</v>
      </c>
      <c r="R47" s="121" t="e">
        <f t="shared" si="5"/>
        <v>#DIV/0!</v>
      </c>
      <c r="S47" s="121" t="e">
        <f t="shared" si="6"/>
        <v>#DIV/0!</v>
      </c>
      <c r="T47" s="121" t="e">
        <f t="shared" si="7"/>
        <v>#DIV/0!</v>
      </c>
      <c r="U47" s="95" t="e">
        <f t="shared" si="8"/>
        <v>#DIV/0!</v>
      </c>
      <c r="V47" s="130" t="e">
        <f t="shared" si="9"/>
        <v>#DIV/0!</v>
      </c>
    </row>
    <row r="48" spans="1:22" x14ac:dyDescent="0.4">
      <c r="A48" s="99" t="str">
        <f>Report_from_Debbie!A46</f>
        <v>-</v>
      </c>
      <c r="B48" s="99">
        <f>Report_from_Debbie!B46</f>
        <v>0</v>
      </c>
      <c r="D48" s="93" t="e">
        <f t="array" ref="D48">INDEX($A$3:$A$154, MATCH(0, COUNTIF($D$2:D47,$A$3:A$154), 0))</f>
        <v>#N/A</v>
      </c>
      <c r="F48" s="105" t="e">
        <f>AVERAGEIF(Report_from_Debbie!$A46:$A205,$D48,Report_from_Debbie!E46:E205)</f>
        <v>#DIV/0!</v>
      </c>
      <c r="G48" s="104" t="e">
        <f>AVERAGEIF(Report_from_Debbie!$A46:$A205,$D48,Report_from_Debbie!F46:F205)</f>
        <v>#DIV/0!</v>
      </c>
      <c r="H48" s="117" t="e">
        <f>AVERAGEIF(Report_from_Debbie!$A46:$A205,$D48,Report_from_Debbie!G46:G205)</f>
        <v>#DIV/0!</v>
      </c>
      <c r="N48" s="123" t="e">
        <f t="array" ref="N48">INDEX($B$3:$B$154, MATCH(0, COUNTIF($N$2:N47,$B$3:B$154), 0))</f>
        <v>#N/A</v>
      </c>
      <c r="O48" s="97" t="e">
        <f>AVERAGEIF(Report_from_Debbie!$B46:$B205,$N48,Report_from_Debbie!E46:E205)</f>
        <v>#DIV/0!</v>
      </c>
      <c r="P48" s="96" t="e">
        <f>AVERAGEIF(Report_from_Debbie!$B46:$B205,$N48,Report_from_Debbie!F46:F205)</f>
        <v>#DIV/0!</v>
      </c>
      <c r="Q48" s="118" t="e">
        <f>AVERAGEIF(Report_from_Debbie!$B46:$B205,$N48,Report_from_Debbie!G46:G205)</f>
        <v>#DIV/0!</v>
      </c>
      <c r="R48" s="121" t="e">
        <f t="shared" si="5"/>
        <v>#DIV/0!</v>
      </c>
      <c r="S48" s="121" t="e">
        <f t="shared" si="6"/>
        <v>#DIV/0!</v>
      </c>
      <c r="T48" s="121" t="e">
        <f t="shared" si="7"/>
        <v>#DIV/0!</v>
      </c>
      <c r="U48" s="95" t="e">
        <f t="shared" si="8"/>
        <v>#DIV/0!</v>
      </c>
      <c r="V48" s="130" t="e">
        <f t="shared" si="9"/>
        <v>#DIV/0!</v>
      </c>
    </row>
    <row r="49" spans="1:22" x14ac:dyDescent="0.4">
      <c r="A49" s="99" t="str">
        <f>Report_from_Debbie!A47</f>
        <v>-</v>
      </c>
      <c r="B49" s="99">
        <f>Report_from_Debbie!B47</f>
        <v>0</v>
      </c>
      <c r="D49" s="93" t="e">
        <f t="array" ref="D49">INDEX($A$3:$A$154, MATCH(0, COUNTIF($D$2:D48,$A$3:A$154), 0))</f>
        <v>#N/A</v>
      </c>
      <c r="F49" s="105" t="e">
        <f>AVERAGEIF(Report_from_Debbie!$A47:$A206,$D49,Report_from_Debbie!E47:E206)</f>
        <v>#DIV/0!</v>
      </c>
      <c r="G49" s="104" t="e">
        <f>AVERAGEIF(Report_from_Debbie!$A47:$A206,$D49,Report_from_Debbie!F47:F206)</f>
        <v>#DIV/0!</v>
      </c>
      <c r="H49" s="117" t="e">
        <f>AVERAGEIF(Report_from_Debbie!$A47:$A206,$D49,Report_from_Debbie!G47:G206)</f>
        <v>#DIV/0!</v>
      </c>
      <c r="N49" s="123" t="e">
        <f t="array" ref="N49">INDEX($B$3:$B$154, MATCH(0, COUNTIF($N$2:N48,$B$3:B$154), 0))</f>
        <v>#N/A</v>
      </c>
      <c r="O49" s="97" t="e">
        <f>AVERAGEIF(Report_from_Debbie!$B47:$B206,$N49,Report_from_Debbie!E47:E206)</f>
        <v>#DIV/0!</v>
      </c>
      <c r="P49" s="96" t="e">
        <f>AVERAGEIF(Report_from_Debbie!$B47:$B206,$N49,Report_from_Debbie!F47:F206)</f>
        <v>#DIV/0!</v>
      </c>
      <c r="Q49" s="118" t="e">
        <f>AVERAGEIF(Report_from_Debbie!$B47:$B206,$N49,Report_from_Debbie!G47:G206)</f>
        <v>#DIV/0!</v>
      </c>
      <c r="R49" s="121" t="e">
        <f t="shared" si="5"/>
        <v>#DIV/0!</v>
      </c>
      <c r="S49" s="121" t="e">
        <f t="shared" si="6"/>
        <v>#DIV/0!</v>
      </c>
      <c r="T49" s="121" t="e">
        <f t="shared" si="7"/>
        <v>#DIV/0!</v>
      </c>
      <c r="U49" s="95" t="e">
        <f t="shared" si="8"/>
        <v>#DIV/0!</v>
      </c>
      <c r="V49" s="130" t="e">
        <f t="shared" si="9"/>
        <v>#DIV/0!</v>
      </c>
    </row>
    <row r="50" spans="1:22" x14ac:dyDescent="0.4">
      <c r="A50" s="99" t="str">
        <f>Report_from_Debbie!A48</f>
        <v>-</v>
      </c>
      <c r="B50" s="99">
        <f>Report_from_Debbie!B48</f>
        <v>0</v>
      </c>
      <c r="D50" s="93" t="e">
        <f t="array" ref="D50">INDEX($A$3:$A$154, MATCH(0, COUNTIF($D$2:D49,$A$3:A$154), 0))</f>
        <v>#N/A</v>
      </c>
      <c r="F50" s="105" t="e">
        <f>AVERAGEIF(Report_from_Debbie!$A48:$A207,$D50,Report_from_Debbie!E48:E207)</f>
        <v>#DIV/0!</v>
      </c>
      <c r="G50" s="104" t="e">
        <f>AVERAGEIF(Report_from_Debbie!$A48:$A207,$D50,Report_from_Debbie!F48:F207)</f>
        <v>#DIV/0!</v>
      </c>
      <c r="H50" s="117" t="e">
        <f>AVERAGEIF(Report_from_Debbie!$A48:$A207,$D50,Report_from_Debbie!G48:G207)</f>
        <v>#DIV/0!</v>
      </c>
      <c r="N50" s="123" t="e">
        <f t="array" ref="N50">INDEX($B$3:$B$154, MATCH(0, COUNTIF($N$2:N49,$B$3:B$154), 0))</f>
        <v>#N/A</v>
      </c>
      <c r="O50" s="97" t="e">
        <f>AVERAGEIF(Report_from_Debbie!$B48:$B207,$N50,Report_from_Debbie!E48:E207)</f>
        <v>#DIV/0!</v>
      </c>
      <c r="P50" s="96" t="e">
        <f>AVERAGEIF(Report_from_Debbie!$B48:$B207,$N50,Report_from_Debbie!F48:F207)</f>
        <v>#DIV/0!</v>
      </c>
      <c r="Q50" s="118" t="e">
        <f>AVERAGEIF(Report_from_Debbie!$B48:$B207,$N50,Report_from_Debbie!G48:G207)</f>
        <v>#DIV/0!</v>
      </c>
      <c r="R50" s="121" t="e">
        <f t="shared" si="5"/>
        <v>#DIV/0!</v>
      </c>
      <c r="S50" s="121" t="e">
        <f t="shared" si="6"/>
        <v>#DIV/0!</v>
      </c>
      <c r="T50" s="121" t="e">
        <f t="shared" si="7"/>
        <v>#DIV/0!</v>
      </c>
      <c r="U50" s="95" t="e">
        <f t="shared" si="8"/>
        <v>#DIV/0!</v>
      </c>
      <c r="V50" s="130" t="e">
        <f t="shared" si="9"/>
        <v>#DIV/0!</v>
      </c>
    </row>
    <row r="51" spans="1:22" x14ac:dyDescent="0.4">
      <c r="A51" s="99" t="e">
        <f>Report_from_Debbie!#REF!</f>
        <v>#REF!</v>
      </c>
      <c r="B51" s="99" t="e">
        <f>Report_from_Debbie!#REF!</f>
        <v>#REF!</v>
      </c>
      <c r="D51" s="93" t="e">
        <f t="array" ref="D51">INDEX($A$3:$A$154, MATCH(0, COUNTIF($D$2:D50,$A$3:A$154), 0))</f>
        <v>#N/A</v>
      </c>
      <c r="F51" s="105" t="e">
        <f>AVERAGEIF(Report_from_Debbie!$A49:$A208,$D51,Report_from_Debbie!E49:E208)</f>
        <v>#DIV/0!</v>
      </c>
      <c r="G51" s="104" t="e">
        <f>AVERAGEIF(Report_from_Debbie!$A49:$A208,$D51,Report_from_Debbie!F49:F208)</f>
        <v>#DIV/0!</v>
      </c>
      <c r="H51" s="117" t="e">
        <f>AVERAGEIF(Report_from_Debbie!$A49:$A208,$D51,Report_from_Debbie!G49:G208)</f>
        <v>#DIV/0!</v>
      </c>
      <c r="N51" s="123" t="e">
        <f t="array" ref="N51">INDEX($B$3:$B$154, MATCH(0, COUNTIF($N$2:N50,$B$3:B$154), 0))</f>
        <v>#N/A</v>
      </c>
      <c r="O51" s="97" t="e">
        <f>AVERAGEIF(Report_from_Debbie!$B49:$B208,$N51,Report_from_Debbie!E49:E208)</f>
        <v>#DIV/0!</v>
      </c>
      <c r="P51" s="96" t="e">
        <f>AVERAGEIF(Report_from_Debbie!$B49:$B208,$N51,Report_from_Debbie!F49:F208)</f>
        <v>#DIV/0!</v>
      </c>
      <c r="Q51" s="118" t="e">
        <f>AVERAGEIF(Report_from_Debbie!$B49:$B208,$N51,Report_from_Debbie!G49:G208)</f>
        <v>#DIV/0!</v>
      </c>
      <c r="R51" s="121" t="e">
        <f t="shared" si="5"/>
        <v>#DIV/0!</v>
      </c>
      <c r="S51" s="121" t="e">
        <f t="shared" si="6"/>
        <v>#DIV/0!</v>
      </c>
      <c r="T51" s="121" t="e">
        <f t="shared" si="7"/>
        <v>#DIV/0!</v>
      </c>
      <c r="U51" s="95" t="e">
        <f t="shared" si="8"/>
        <v>#DIV/0!</v>
      </c>
      <c r="V51" s="130" t="e">
        <f t="shared" si="9"/>
        <v>#DIV/0!</v>
      </c>
    </row>
    <row r="52" spans="1:22" x14ac:dyDescent="0.4">
      <c r="A52" s="99" t="str">
        <f>Report_from_Debbie!A49</f>
        <v>-</v>
      </c>
      <c r="B52" s="99">
        <f>Report_from_Debbie!B49</f>
        <v>0</v>
      </c>
      <c r="D52" s="93" t="e">
        <f t="array" ref="D52">INDEX($A$3:$A$154, MATCH(0, COUNTIF($D$2:D51,$A$3:A$154), 0))</f>
        <v>#N/A</v>
      </c>
      <c r="F52" s="105" t="e">
        <f>AVERAGEIF(Report_from_Debbie!$A49:$A209,$D52,Report_from_Debbie!E49:E209)</f>
        <v>#DIV/0!</v>
      </c>
      <c r="G52" s="104" t="e">
        <f>AVERAGEIF(Report_from_Debbie!$A49:$A209,$D52,Report_from_Debbie!F49:F209)</f>
        <v>#DIV/0!</v>
      </c>
      <c r="H52" s="117" t="e">
        <f>AVERAGEIF(Report_from_Debbie!$A49:$A209,$D52,Report_from_Debbie!G49:G209)</f>
        <v>#DIV/0!</v>
      </c>
      <c r="N52" s="123" t="e">
        <f t="array" ref="N52">INDEX($B$3:$B$154, MATCH(0, COUNTIF($N$2:N51,$B$3:B$154), 0))</f>
        <v>#N/A</v>
      </c>
      <c r="O52" s="97" t="e">
        <f>AVERAGEIF(Report_from_Debbie!$B49:$B209,$N52,Report_from_Debbie!E49:E209)</f>
        <v>#DIV/0!</v>
      </c>
      <c r="P52" s="96" t="e">
        <f>AVERAGEIF(Report_from_Debbie!$B49:$B209,$N52,Report_from_Debbie!F49:F209)</f>
        <v>#DIV/0!</v>
      </c>
      <c r="Q52" s="118" t="e">
        <f>AVERAGEIF(Report_from_Debbie!$B49:$B209,$N52,Report_from_Debbie!G49:G209)</f>
        <v>#DIV/0!</v>
      </c>
      <c r="R52" s="121" t="e">
        <f t="shared" si="5"/>
        <v>#DIV/0!</v>
      </c>
      <c r="S52" s="121" t="e">
        <f t="shared" si="6"/>
        <v>#DIV/0!</v>
      </c>
      <c r="T52" s="121" t="e">
        <f t="shared" si="7"/>
        <v>#DIV/0!</v>
      </c>
      <c r="U52" s="95" t="e">
        <f t="shared" si="8"/>
        <v>#DIV/0!</v>
      </c>
      <c r="V52" s="130" t="e">
        <f t="shared" si="9"/>
        <v>#DIV/0!</v>
      </c>
    </row>
    <row r="53" spans="1:22" x14ac:dyDescent="0.4">
      <c r="A53" s="99" t="str">
        <f>Report_from_Debbie!A50</f>
        <v>-</v>
      </c>
      <c r="B53" s="99">
        <f>Report_from_Debbie!B50</f>
        <v>0</v>
      </c>
      <c r="D53" s="93" t="e">
        <f t="array" ref="D53">INDEX($A$3:$A$154, MATCH(0, COUNTIF($D$2:D52,$A$3:A$154), 0))</f>
        <v>#N/A</v>
      </c>
      <c r="F53" s="105" t="e">
        <f>AVERAGEIF(Report_from_Debbie!$A50:$A210,$D53,Report_from_Debbie!E50:E210)</f>
        <v>#DIV/0!</v>
      </c>
      <c r="G53" s="104" t="e">
        <f>AVERAGEIF(Report_from_Debbie!$A50:$A210,$D53,Report_from_Debbie!F50:F210)</f>
        <v>#DIV/0!</v>
      </c>
      <c r="H53" s="117" t="e">
        <f>AVERAGEIF(Report_from_Debbie!$A50:$A210,$D53,Report_from_Debbie!G50:G210)</f>
        <v>#DIV/0!</v>
      </c>
      <c r="N53" s="123" t="e">
        <f t="array" ref="N53">INDEX($B$3:$B$154, MATCH(0, COUNTIF($N$2:N52,$B$3:B$154), 0))</f>
        <v>#N/A</v>
      </c>
      <c r="O53" s="97" t="e">
        <f>AVERAGEIF(Report_from_Debbie!$B50:$B210,$N53,Report_from_Debbie!E50:E210)</f>
        <v>#DIV/0!</v>
      </c>
      <c r="P53" s="96" t="e">
        <f>AVERAGEIF(Report_from_Debbie!$B50:$B210,$N53,Report_from_Debbie!F50:F210)</f>
        <v>#DIV/0!</v>
      </c>
      <c r="Q53" s="118" t="e">
        <f>AVERAGEIF(Report_from_Debbie!$B50:$B210,$N53,Report_from_Debbie!G50:G210)</f>
        <v>#DIV/0!</v>
      </c>
      <c r="R53" s="121" t="e">
        <f t="shared" si="5"/>
        <v>#DIV/0!</v>
      </c>
      <c r="S53" s="121" t="e">
        <f t="shared" si="6"/>
        <v>#DIV/0!</v>
      </c>
      <c r="T53" s="121" t="e">
        <f t="shared" si="7"/>
        <v>#DIV/0!</v>
      </c>
      <c r="U53" s="95" t="e">
        <f t="shared" si="8"/>
        <v>#DIV/0!</v>
      </c>
      <c r="V53" s="130" t="e">
        <f t="shared" si="9"/>
        <v>#DIV/0!</v>
      </c>
    </row>
    <row r="54" spans="1:22" x14ac:dyDescent="0.4">
      <c r="A54" s="99" t="str">
        <f>Report_from_Debbie!A51</f>
        <v>-</v>
      </c>
      <c r="B54" s="99">
        <f>Report_from_Debbie!B51</f>
        <v>0</v>
      </c>
      <c r="D54" s="93" t="e">
        <f t="array" ref="D54">INDEX($A$3:$A$154, MATCH(0, COUNTIF($D$2:D53,$A$3:A$154), 0))</f>
        <v>#N/A</v>
      </c>
      <c r="F54" s="105" t="e">
        <f>AVERAGEIF(Report_from_Debbie!$A51:$A211,$D54,Report_from_Debbie!E51:E211)</f>
        <v>#DIV/0!</v>
      </c>
      <c r="G54" s="104" t="e">
        <f>AVERAGEIF(Report_from_Debbie!$A51:$A211,$D54,Report_from_Debbie!F51:F211)</f>
        <v>#DIV/0!</v>
      </c>
      <c r="H54" s="117" t="e">
        <f>AVERAGEIF(Report_from_Debbie!$A51:$A211,$D54,Report_from_Debbie!G51:G211)</f>
        <v>#DIV/0!</v>
      </c>
      <c r="N54" s="123" t="e">
        <f t="array" ref="N54">INDEX($B$3:$B$154, MATCH(0, COUNTIF($N$2:N53,$B$3:B$154), 0))</f>
        <v>#N/A</v>
      </c>
      <c r="O54" s="97" t="e">
        <f>AVERAGEIF(Report_from_Debbie!$B51:$B211,$N54,Report_from_Debbie!E51:E211)</f>
        <v>#DIV/0!</v>
      </c>
      <c r="P54" s="96" t="e">
        <f>AVERAGEIF(Report_from_Debbie!$B51:$B211,$N54,Report_from_Debbie!F51:F211)</f>
        <v>#DIV/0!</v>
      </c>
      <c r="Q54" s="118" t="e">
        <f>AVERAGEIF(Report_from_Debbie!$B51:$B211,$N54,Report_from_Debbie!G51:G211)</f>
        <v>#DIV/0!</v>
      </c>
      <c r="R54" s="121" t="e">
        <f t="shared" si="5"/>
        <v>#DIV/0!</v>
      </c>
      <c r="S54" s="121" t="e">
        <f t="shared" si="6"/>
        <v>#DIV/0!</v>
      </c>
      <c r="T54" s="121" t="e">
        <f t="shared" si="7"/>
        <v>#DIV/0!</v>
      </c>
      <c r="U54" s="95" t="e">
        <f t="shared" si="8"/>
        <v>#DIV/0!</v>
      </c>
      <c r="V54" s="130" t="e">
        <f t="shared" si="9"/>
        <v>#DIV/0!</v>
      </c>
    </row>
    <row r="55" spans="1:22" x14ac:dyDescent="0.4">
      <c r="A55" s="99" t="str">
        <f>Report_from_Debbie!A52</f>
        <v>-</v>
      </c>
      <c r="B55" s="99">
        <f>Report_from_Debbie!B52</f>
        <v>0</v>
      </c>
      <c r="D55" s="93" t="e">
        <f t="array" ref="D55">INDEX($A$3:$A$154, MATCH(0, COUNTIF($D$2:D54,$A$3:A$154), 0))</f>
        <v>#N/A</v>
      </c>
      <c r="F55" s="105" t="e">
        <f>AVERAGEIF(Report_from_Debbie!$A52:$A212,$D55,Report_from_Debbie!E52:E212)</f>
        <v>#DIV/0!</v>
      </c>
      <c r="G55" s="104" t="e">
        <f>AVERAGEIF(Report_from_Debbie!$A52:$A212,$D55,Report_from_Debbie!F52:F212)</f>
        <v>#DIV/0!</v>
      </c>
      <c r="H55" s="117" t="e">
        <f>AVERAGEIF(Report_from_Debbie!$A52:$A212,$D55,Report_from_Debbie!G52:G212)</f>
        <v>#DIV/0!</v>
      </c>
      <c r="N55" s="123" t="e">
        <f t="array" ref="N55">INDEX($B$3:$B$154, MATCH(0, COUNTIF($N$2:N54,$B$3:B$154), 0))</f>
        <v>#N/A</v>
      </c>
      <c r="O55" s="97" t="e">
        <f>AVERAGEIF(Report_from_Debbie!$B52:$B212,$N55,Report_from_Debbie!E52:E212)</f>
        <v>#DIV/0!</v>
      </c>
      <c r="P55" s="96" t="e">
        <f>AVERAGEIF(Report_from_Debbie!$B52:$B212,$N55,Report_from_Debbie!F52:F212)</f>
        <v>#DIV/0!</v>
      </c>
      <c r="Q55" s="118" t="e">
        <f>AVERAGEIF(Report_from_Debbie!$B52:$B212,$N55,Report_from_Debbie!G52:G212)</f>
        <v>#DIV/0!</v>
      </c>
      <c r="R55" s="121" t="e">
        <f t="shared" si="5"/>
        <v>#DIV/0!</v>
      </c>
      <c r="S55" s="121" t="e">
        <f t="shared" si="6"/>
        <v>#DIV/0!</v>
      </c>
      <c r="T55" s="121" t="e">
        <f t="shared" si="7"/>
        <v>#DIV/0!</v>
      </c>
      <c r="U55" s="95" t="e">
        <f t="shared" si="8"/>
        <v>#DIV/0!</v>
      </c>
      <c r="V55" s="130" t="e">
        <f t="shared" si="9"/>
        <v>#DIV/0!</v>
      </c>
    </row>
    <row r="56" spans="1:22" x14ac:dyDescent="0.4">
      <c r="A56" s="99" t="str">
        <f>Report_from_Debbie!A53</f>
        <v>-</v>
      </c>
      <c r="B56" s="99">
        <f>Report_from_Debbie!B53</f>
        <v>0</v>
      </c>
      <c r="D56" s="93" t="e">
        <f t="array" ref="D56">INDEX($A$3:$A$154, MATCH(0, COUNTIF($D$2:D55,$A$3:A$154), 0))</f>
        <v>#N/A</v>
      </c>
      <c r="F56" s="105" t="e">
        <f>AVERAGEIF(Report_from_Debbie!$A53:$A213,$D56,Report_from_Debbie!E53:E213)</f>
        <v>#DIV/0!</v>
      </c>
      <c r="G56" s="104" t="e">
        <f>AVERAGEIF(Report_from_Debbie!$A53:$A213,$D56,Report_from_Debbie!F53:F213)</f>
        <v>#DIV/0!</v>
      </c>
      <c r="H56" s="117" t="e">
        <f>AVERAGEIF(Report_from_Debbie!$A53:$A213,$D56,Report_from_Debbie!G53:G213)</f>
        <v>#DIV/0!</v>
      </c>
      <c r="N56" s="123" t="e">
        <f t="array" ref="N56">INDEX($B$3:$B$154, MATCH(0, COUNTIF($N$2:N55,$B$3:B$154), 0))</f>
        <v>#N/A</v>
      </c>
      <c r="O56" s="97" t="e">
        <f>AVERAGEIF(Report_from_Debbie!$B53:$B213,$N56,Report_from_Debbie!E53:E213)</f>
        <v>#DIV/0!</v>
      </c>
      <c r="P56" s="96" t="e">
        <f>AVERAGEIF(Report_from_Debbie!$B53:$B213,$N56,Report_from_Debbie!F53:F213)</f>
        <v>#DIV/0!</v>
      </c>
      <c r="Q56" s="118" t="e">
        <f>AVERAGEIF(Report_from_Debbie!$B53:$B213,$N56,Report_from_Debbie!G53:G213)</f>
        <v>#DIV/0!</v>
      </c>
      <c r="R56" s="121" t="e">
        <f t="shared" si="5"/>
        <v>#DIV/0!</v>
      </c>
      <c r="S56" s="121" t="e">
        <f t="shared" si="6"/>
        <v>#DIV/0!</v>
      </c>
      <c r="T56" s="121" t="e">
        <f t="shared" si="7"/>
        <v>#DIV/0!</v>
      </c>
      <c r="U56" s="95" t="e">
        <f t="shared" si="8"/>
        <v>#DIV/0!</v>
      </c>
      <c r="V56" s="130" t="e">
        <f t="shared" si="9"/>
        <v>#DIV/0!</v>
      </c>
    </row>
    <row r="57" spans="1:22" x14ac:dyDescent="0.4">
      <c r="A57" s="99" t="str">
        <f>Report_from_Debbie!A54</f>
        <v>-</v>
      </c>
      <c r="B57" s="99">
        <f>Report_from_Debbie!B54</f>
        <v>0</v>
      </c>
      <c r="D57" s="93" t="e">
        <f t="array" ref="D57">INDEX($A$3:$A$154, MATCH(0, COUNTIF($D$2:D56,$A$3:A$154), 0))</f>
        <v>#N/A</v>
      </c>
      <c r="F57" s="105" t="e">
        <f>AVERAGEIF(Report_from_Debbie!$A54:$A214,$D57,Report_from_Debbie!E54:E214)</f>
        <v>#DIV/0!</v>
      </c>
      <c r="G57" s="104" t="e">
        <f>AVERAGEIF(Report_from_Debbie!$A54:$A214,$D57,Report_from_Debbie!F54:F214)</f>
        <v>#DIV/0!</v>
      </c>
      <c r="H57" s="117" t="e">
        <f>AVERAGEIF(Report_from_Debbie!$A54:$A214,$D57,Report_from_Debbie!G54:G214)</f>
        <v>#DIV/0!</v>
      </c>
      <c r="N57" s="123" t="e">
        <f t="array" ref="N57">INDEX($B$3:$B$154, MATCH(0, COUNTIF($N$2:N56,$B$3:B$154), 0))</f>
        <v>#N/A</v>
      </c>
      <c r="O57" s="97" t="e">
        <f>AVERAGEIF(Report_from_Debbie!$B54:$B214,$N57,Report_from_Debbie!E54:E214)</f>
        <v>#DIV/0!</v>
      </c>
      <c r="P57" s="96" t="e">
        <f>AVERAGEIF(Report_from_Debbie!$B54:$B214,$N57,Report_from_Debbie!F54:F214)</f>
        <v>#DIV/0!</v>
      </c>
      <c r="Q57" s="118" t="e">
        <f>AVERAGEIF(Report_from_Debbie!$B54:$B214,$N57,Report_from_Debbie!G54:G214)</f>
        <v>#DIV/0!</v>
      </c>
      <c r="R57" s="121" t="e">
        <f t="shared" si="5"/>
        <v>#DIV/0!</v>
      </c>
      <c r="S57" s="121" t="e">
        <f t="shared" si="6"/>
        <v>#DIV/0!</v>
      </c>
      <c r="T57" s="121" t="e">
        <f t="shared" si="7"/>
        <v>#DIV/0!</v>
      </c>
      <c r="U57" s="95" t="e">
        <f t="shared" si="8"/>
        <v>#DIV/0!</v>
      </c>
      <c r="V57" s="130" t="e">
        <f t="shared" si="9"/>
        <v>#DIV/0!</v>
      </c>
    </row>
    <row r="58" spans="1:22" x14ac:dyDescent="0.4">
      <c r="A58" s="99">
        <f>Report_from_Debbie!A55</f>
        <v>0</v>
      </c>
      <c r="B58" s="99">
        <f>Report_from_Debbie!B55</f>
        <v>0</v>
      </c>
      <c r="D58" s="93" t="e">
        <f t="array" ref="D58">INDEX($A$3:$A$154, MATCH(0, COUNTIF($D$2:D57,$A$3:A$154), 0))</f>
        <v>#N/A</v>
      </c>
      <c r="F58" s="105" t="e">
        <f>AVERAGEIF(Report_from_Debbie!$A55:$A215,$D58,Report_from_Debbie!E55:E215)</f>
        <v>#DIV/0!</v>
      </c>
      <c r="G58" s="104" t="e">
        <f>AVERAGEIF(Report_from_Debbie!$A55:$A215,$D58,Report_from_Debbie!F55:F215)</f>
        <v>#DIV/0!</v>
      </c>
      <c r="H58" s="117" t="e">
        <f>AVERAGEIF(Report_from_Debbie!$A55:$A215,$D58,Report_from_Debbie!G55:G215)</f>
        <v>#DIV/0!</v>
      </c>
      <c r="N58" s="123" t="e">
        <f t="array" ref="N58">INDEX($B$3:$B$154, MATCH(0, COUNTIF($N$2:N57,$B$3:B$154), 0))</f>
        <v>#N/A</v>
      </c>
      <c r="O58" s="97" t="e">
        <f>AVERAGEIF(Report_from_Debbie!$B55:$B215,$N58,Report_from_Debbie!E55:E215)</f>
        <v>#DIV/0!</v>
      </c>
      <c r="P58" s="96" t="e">
        <f>AVERAGEIF(Report_from_Debbie!$B55:$B215,$N58,Report_from_Debbie!F55:F215)</f>
        <v>#DIV/0!</v>
      </c>
      <c r="Q58" s="118" t="e">
        <f>AVERAGEIF(Report_from_Debbie!$B55:$B215,$N58,Report_from_Debbie!G55:G215)</f>
        <v>#DIV/0!</v>
      </c>
      <c r="R58" s="121" t="e">
        <f t="shared" si="5"/>
        <v>#DIV/0!</v>
      </c>
      <c r="S58" s="121" t="e">
        <f t="shared" si="6"/>
        <v>#DIV/0!</v>
      </c>
      <c r="T58" s="121" t="e">
        <f t="shared" si="7"/>
        <v>#DIV/0!</v>
      </c>
      <c r="U58" s="95" t="e">
        <f t="shared" si="8"/>
        <v>#DIV/0!</v>
      </c>
      <c r="V58" s="130" t="e">
        <f t="shared" si="9"/>
        <v>#DIV/0!</v>
      </c>
    </row>
    <row r="59" spans="1:22" x14ac:dyDescent="0.4">
      <c r="A59" s="99">
        <f>Report_from_Debbie!A56</f>
        <v>0</v>
      </c>
      <c r="B59" s="99">
        <f>Report_from_Debbie!B56</f>
        <v>0</v>
      </c>
      <c r="D59" s="93" t="e">
        <f t="array" ref="D59">INDEX($A$3:$A$154, MATCH(0, COUNTIF($D$2:D58,$A$3:A$154), 0))</f>
        <v>#N/A</v>
      </c>
      <c r="F59" s="105" t="e">
        <f>AVERAGEIF(Report_from_Debbie!$A56:$A216,$D59,Report_from_Debbie!E56:E216)</f>
        <v>#DIV/0!</v>
      </c>
      <c r="G59" s="104" t="e">
        <f>AVERAGEIF(Report_from_Debbie!$A56:$A216,$D59,Report_from_Debbie!F56:F216)</f>
        <v>#DIV/0!</v>
      </c>
      <c r="H59" s="117" t="e">
        <f>AVERAGEIF(Report_from_Debbie!$A56:$A216,$D59,Report_from_Debbie!G56:G216)</f>
        <v>#DIV/0!</v>
      </c>
      <c r="N59" s="123" t="e">
        <f t="array" ref="N59">INDEX($B$3:$B$154, MATCH(0, COUNTIF($N$2:N58,$B$3:B$154), 0))</f>
        <v>#N/A</v>
      </c>
      <c r="O59" s="97" t="e">
        <f>AVERAGEIF(Report_from_Debbie!$B56:$B216,$N59,Report_from_Debbie!E56:E216)</f>
        <v>#DIV/0!</v>
      </c>
      <c r="P59" s="96" t="e">
        <f>AVERAGEIF(Report_from_Debbie!$B56:$B216,$N59,Report_from_Debbie!F56:F216)</f>
        <v>#DIV/0!</v>
      </c>
      <c r="Q59" s="118" t="e">
        <f>AVERAGEIF(Report_from_Debbie!$B56:$B216,$N59,Report_from_Debbie!G56:G216)</f>
        <v>#DIV/0!</v>
      </c>
      <c r="R59" s="121" t="e">
        <f t="shared" si="5"/>
        <v>#DIV/0!</v>
      </c>
      <c r="S59" s="121" t="e">
        <f t="shared" si="6"/>
        <v>#DIV/0!</v>
      </c>
      <c r="T59" s="121" t="e">
        <f t="shared" si="7"/>
        <v>#DIV/0!</v>
      </c>
      <c r="U59" s="95" t="e">
        <f t="shared" si="8"/>
        <v>#DIV/0!</v>
      </c>
      <c r="V59" s="130" t="e">
        <f t="shared" si="9"/>
        <v>#DIV/0!</v>
      </c>
    </row>
    <row r="60" spans="1:22" x14ac:dyDescent="0.4">
      <c r="A60" s="99">
        <f>Report_from_Debbie!A57</f>
        <v>0</v>
      </c>
      <c r="B60" s="99">
        <f>Report_from_Debbie!B57</f>
        <v>0</v>
      </c>
      <c r="D60" s="93" t="e">
        <f t="array" ref="D60">INDEX($A$3:$A$154, MATCH(0, COUNTIF($D$2:D59,$A$3:A$154), 0))</f>
        <v>#N/A</v>
      </c>
      <c r="F60" s="105" t="e">
        <f>AVERAGEIF(Report_from_Debbie!$A57:$A217,$D60,Report_from_Debbie!E57:E217)</f>
        <v>#DIV/0!</v>
      </c>
      <c r="G60" s="104" t="e">
        <f>AVERAGEIF(Report_from_Debbie!$A57:$A217,$D60,Report_from_Debbie!F57:F217)</f>
        <v>#DIV/0!</v>
      </c>
      <c r="H60" s="117" t="e">
        <f>AVERAGEIF(Report_from_Debbie!$A57:$A217,$D60,Report_from_Debbie!G57:G217)</f>
        <v>#DIV/0!</v>
      </c>
      <c r="N60" s="123" t="e">
        <f t="array" ref="N60">INDEX($B$3:$B$154, MATCH(0, COUNTIF($N$2:N59,$B$3:B$154), 0))</f>
        <v>#N/A</v>
      </c>
      <c r="O60" s="97" t="e">
        <f>AVERAGEIF(Report_from_Debbie!$B57:$B217,$N60,Report_from_Debbie!E57:E217)</f>
        <v>#DIV/0!</v>
      </c>
      <c r="P60" s="96" t="e">
        <f>AVERAGEIF(Report_from_Debbie!$B57:$B217,$N60,Report_from_Debbie!F57:F217)</f>
        <v>#DIV/0!</v>
      </c>
      <c r="Q60" s="118" t="e">
        <f>AVERAGEIF(Report_from_Debbie!$B57:$B217,$N60,Report_from_Debbie!G57:G217)</f>
        <v>#DIV/0!</v>
      </c>
      <c r="R60" s="121" t="e">
        <f t="shared" si="5"/>
        <v>#DIV/0!</v>
      </c>
      <c r="S60" s="121" t="e">
        <f t="shared" si="6"/>
        <v>#DIV/0!</v>
      </c>
      <c r="T60" s="121" t="e">
        <f t="shared" si="7"/>
        <v>#DIV/0!</v>
      </c>
      <c r="U60" s="95" t="e">
        <f t="shared" si="8"/>
        <v>#DIV/0!</v>
      </c>
      <c r="V60" s="130" t="e">
        <f t="shared" si="9"/>
        <v>#DIV/0!</v>
      </c>
    </row>
    <row r="61" spans="1:22" x14ac:dyDescent="0.4">
      <c r="A61" s="99">
        <f>Report_from_Debbie!A58</f>
        <v>0</v>
      </c>
      <c r="B61" s="99">
        <f>Report_from_Debbie!B58</f>
        <v>0</v>
      </c>
      <c r="D61" s="93" t="e">
        <f t="array" ref="D61">INDEX($A$3:$A$154, MATCH(0, COUNTIF($D$2:D60,$A$3:A$154), 0))</f>
        <v>#N/A</v>
      </c>
      <c r="F61" s="105" t="e">
        <f>AVERAGEIF(Report_from_Debbie!$A58:$A218,$D61,Report_from_Debbie!E58:E218)</f>
        <v>#DIV/0!</v>
      </c>
      <c r="G61" s="104" t="e">
        <f>AVERAGEIF(Report_from_Debbie!$A58:$A218,$D61,Report_from_Debbie!F58:F218)</f>
        <v>#DIV/0!</v>
      </c>
      <c r="H61" s="117" t="e">
        <f>AVERAGEIF(Report_from_Debbie!$A58:$A218,$D61,Report_from_Debbie!G58:G218)</f>
        <v>#DIV/0!</v>
      </c>
      <c r="N61" s="123" t="e">
        <f t="array" ref="N61">INDEX($B$3:$B$154, MATCH(0, COUNTIF($N$2:N60,$B$3:B$154), 0))</f>
        <v>#N/A</v>
      </c>
      <c r="O61" s="97" t="e">
        <f>AVERAGEIF(Report_from_Debbie!$B58:$B218,$N61,Report_from_Debbie!E58:E218)</f>
        <v>#DIV/0!</v>
      </c>
      <c r="P61" s="96" t="e">
        <f>AVERAGEIF(Report_from_Debbie!$B58:$B218,$N61,Report_from_Debbie!F58:F218)</f>
        <v>#DIV/0!</v>
      </c>
      <c r="Q61" s="118" t="e">
        <f>AVERAGEIF(Report_from_Debbie!$B58:$B218,$N61,Report_from_Debbie!G58:G218)</f>
        <v>#DIV/0!</v>
      </c>
      <c r="R61" s="121" t="e">
        <f t="shared" si="5"/>
        <v>#DIV/0!</v>
      </c>
      <c r="S61" s="121" t="e">
        <f t="shared" si="6"/>
        <v>#DIV/0!</v>
      </c>
      <c r="T61" s="121" t="e">
        <f t="shared" si="7"/>
        <v>#DIV/0!</v>
      </c>
      <c r="U61" s="95" t="e">
        <f t="shared" si="8"/>
        <v>#DIV/0!</v>
      </c>
      <c r="V61" s="130" t="e">
        <f t="shared" si="9"/>
        <v>#DIV/0!</v>
      </c>
    </row>
    <row r="62" spans="1:22" x14ac:dyDescent="0.4">
      <c r="A62" s="99">
        <f>Report_from_Debbie!A59</f>
        <v>0</v>
      </c>
      <c r="B62" s="99">
        <f>Report_from_Debbie!B59</f>
        <v>0</v>
      </c>
      <c r="D62" s="93" t="e">
        <f t="array" ref="D62">INDEX($A$3:$A$154, MATCH(0, COUNTIF($D$2:D61,$A$3:A$154), 0))</f>
        <v>#N/A</v>
      </c>
      <c r="F62" s="105" t="e">
        <f>AVERAGEIF(Report_from_Debbie!$A59:$A219,$D62,Report_from_Debbie!E59:E219)</f>
        <v>#DIV/0!</v>
      </c>
      <c r="G62" s="104" t="e">
        <f>AVERAGEIF(Report_from_Debbie!$A59:$A219,$D62,Report_from_Debbie!F59:F219)</f>
        <v>#DIV/0!</v>
      </c>
      <c r="H62" s="117" t="e">
        <f>AVERAGEIF(Report_from_Debbie!$A59:$A219,$D62,Report_from_Debbie!G59:G219)</f>
        <v>#DIV/0!</v>
      </c>
      <c r="N62" s="123" t="e">
        <f t="array" ref="N62">INDEX($B$3:$B$154, MATCH(0, COUNTIF($N$2:N61,$B$3:B$154), 0))</f>
        <v>#N/A</v>
      </c>
      <c r="O62" s="97" t="e">
        <f>AVERAGEIF(Report_from_Debbie!$B59:$B219,$N62,Report_from_Debbie!E59:E219)</f>
        <v>#DIV/0!</v>
      </c>
      <c r="P62" s="96" t="e">
        <f>AVERAGEIF(Report_from_Debbie!$B59:$B219,$N62,Report_from_Debbie!F59:F219)</f>
        <v>#DIV/0!</v>
      </c>
      <c r="Q62" s="118" t="e">
        <f>AVERAGEIF(Report_from_Debbie!$B59:$B219,$N62,Report_from_Debbie!G59:G219)</f>
        <v>#DIV/0!</v>
      </c>
      <c r="R62" s="121" t="e">
        <f t="shared" si="5"/>
        <v>#DIV/0!</v>
      </c>
      <c r="S62" s="121" t="e">
        <f t="shared" si="6"/>
        <v>#DIV/0!</v>
      </c>
      <c r="T62" s="121" t="e">
        <f t="shared" si="7"/>
        <v>#DIV/0!</v>
      </c>
      <c r="U62" s="95" t="e">
        <f t="shared" si="8"/>
        <v>#DIV/0!</v>
      </c>
      <c r="V62" s="130" t="e">
        <f t="shared" si="9"/>
        <v>#DIV/0!</v>
      </c>
    </row>
    <row r="63" spans="1:22" x14ac:dyDescent="0.4">
      <c r="A63" s="99">
        <f>Report_from_Debbie!A60</f>
        <v>0</v>
      </c>
      <c r="B63" s="99">
        <f>Report_from_Debbie!B60</f>
        <v>0</v>
      </c>
      <c r="D63" s="93" t="e">
        <f t="array" ref="D63">INDEX($A$3:$A$154, MATCH(0, COUNTIF($D$2:D62,$A$3:A$154), 0))</f>
        <v>#N/A</v>
      </c>
      <c r="F63" s="105" t="e">
        <f>AVERAGEIF(Report_from_Debbie!$A60:$A220,$D63,Report_from_Debbie!E60:E220)</f>
        <v>#DIV/0!</v>
      </c>
      <c r="G63" s="104" t="e">
        <f>AVERAGEIF(Report_from_Debbie!$A60:$A220,$D63,Report_from_Debbie!F60:F220)</f>
        <v>#DIV/0!</v>
      </c>
      <c r="H63" s="117" t="e">
        <f>AVERAGEIF(Report_from_Debbie!$A60:$A220,$D63,Report_from_Debbie!G60:G220)</f>
        <v>#DIV/0!</v>
      </c>
      <c r="N63" s="123" t="e">
        <f t="array" ref="N63">INDEX($B$3:$B$154, MATCH(0, COUNTIF($N$2:N62,$B$3:B$154), 0))</f>
        <v>#N/A</v>
      </c>
      <c r="O63" s="97" t="e">
        <f>AVERAGEIF(Report_from_Debbie!$B60:$B220,$N63,Report_from_Debbie!E60:E220)</f>
        <v>#DIV/0!</v>
      </c>
      <c r="P63" s="96" t="e">
        <f>AVERAGEIF(Report_from_Debbie!$B60:$B220,$N63,Report_from_Debbie!F60:F220)</f>
        <v>#DIV/0!</v>
      </c>
      <c r="Q63" s="118" t="e">
        <f>AVERAGEIF(Report_from_Debbie!$B60:$B220,$N63,Report_from_Debbie!G60:G220)</f>
        <v>#DIV/0!</v>
      </c>
      <c r="R63" s="121" t="e">
        <f t="shared" si="5"/>
        <v>#DIV/0!</v>
      </c>
      <c r="S63" s="121" t="e">
        <f t="shared" si="6"/>
        <v>#DIV/0!</v>
      </c>
      <c r="T63" s="121" t="e">
        <f t="shared" si="7"/>
        <v>#DIV/0!</v>
      </c>
      <c r="U63" s="95" t="e">
        <f t="shared" si="8"/>
        <v>#DIV/0!</v>
      </c>
      <c r="V63" s="130" t="e">
        <f t="shared" si="9"/>
        <v>#DIV/0!</v>
      </c>
    </row>
    <row r="64" spans="1:22" x14ac:dyDescent="0.4">
      <c r="A64" s="99">
        <f>Report_from_Debbie!A61</f>
        <v>0</v>
      </c>
      <c r="B64" s="99">
        <f>Report_from_Debbie!B61</f>
        <v>0</v>
      </c>
      <c r="D64" s="93" t="e">
        <f t="array" ref="D64">INDEX($A$3:$A$154, MATCH(0, COUNTIF($D$2:D63,$A$3:A$154), 0))</f>
        <v>#N/A</v>
      </c>
      <c r="F64" s="105" t="e">
        <f>AVERAGEIF(Report_from_Debbie!$A61:$A221,$D64,Report_from_Debbie!E61:E221)</f>
        <v>#DIV/0!</v>
      </c>
      <c r="G64" s="104" t="e">
        <f>AVERAGEIF(Report_from_Debbie!$A61:$A221,$D64,Report_from_Debbie!F61:F221)</f>
        <v>#DIV/0!</v>
      </c>
      <c r="H64" s="117" t="e">
        <f>AVERAGEIF(Report_from_Debbie!$A61:$A221,$D64,Report_from_Debbie!G61:G221)</f>
        <v>#DIV/0!</v>
      </c>
      <c r="N64" s="123" t="e">
        <f t="array" ref="N64">INDEX($B$3:$B$154, MATCH(0, COUNTIF($N$2:N63,$B$3:B$154), 0))</f>
        <v>#N/A</v>
      </c>
      <c r="O64" s="97" t="e">
        <f>AVERAGEIF(Report_from_Debbie!$B61:$B221,$N64,Report_from_Debbie!E61:E221)</f>
        <v>#DIV/0!</v>
      </c>
      <c r="P64" s="96" t="e">
        <f>AVERAGEIF(Report_from_Debbie!$B61:$B221,$N64,Report_from_Debbie!F61:F221)</f>
        <v>#DIV/0!</v>
      </c>
      <c r="Q64" s="118" t="e">
        <f>AVERAGEIF(Report_from_Debbie!$B61:$B221,$N64,Report_from_Debbie!G61:G221)</f>
        <v>#DIV/0!</v>
      </c>
      <c r="R64" s="121" t="e">
        <f t="shared" si="5"/>
        <v>#DIV/0!</v>
      </c>
      <c r="S64" s="121" t="e">
        <f t="shared" si="6"/>
        <v>#DIV/0!</v>
      </c>
      <c r="T64" s="121" t="e">
        <f t="shared" si="7"/>
        <v>#DIV/0!</v>
      </c>
      <c r="U64" s="95" t="e">
        <f t="shared" si="8"/>
        <v>#DIV/0!</v>
      </c>
      <c r="V64" s="130" t="e">
        <f t="shared" si="9"/>
        <v>#DIV/0!</v>
      </c>
    </row>
    <row r="65" spans="1:22" x14ac:dyDescent="0.4">
      <c r="A65" s="99">
        <f>Report_from_Debbie!A62</f>
        <v>0</v>
      </c>
      <c r="B65" s="99">
        <f>Report_from_Debbie!B62</f>
        <v>0</v>
      </c>
      <c r="D65" s="93" t="e">
        <f t="array" ref="D65">INDEX($A$3:$A$154, MATCH(0, COUNTIF($D$2:D64,$A$3:A$154), 0))</f>
        <v>#N/A</v>
      </c>
      <c r="F65" s="105" t="e">
        <f>AVERAGEIF(Report_from_Debbie!$A62:$A222,$D65,Report_from_Debbie!E62:E222)</f>
        <v>#DIV/0!</v>
      </c>
      <c r="G65" s="104" t="e">
        <f>AVERAGEIF(Report_from_Debbie!$A62:$A222,$D65,Report_from_Debbie!F62:F222)</f>
        <v>#DIV/0!</v>
      </c>
      <c r="H65" s="117" t="e">
        <f>AVERAGEIF(Report_from_Debbie!$A62:$A222,$D65,Report_from_Debbie!G62:G222)</f>
        <v>#DIV/0!</v>
      </c>
      <c r="N65" s="123" t="e">
        <f t="array" ref="N65">INDEX($B$3:$B$154, MATCH(0, COUNTIF($N$2:N64,$B$3:B$154), 0))</f>
        <v>#N/A</v>
      </c>
      <c r="O65" s="97" t="e">
        <f>AVERAGEIF(Report_from_Debbie!$B62:$B222,$N65,Report_from_Debbie!E62:E222)</f>
        <v>#DIV/0!</v>
      </c>
      <c r="P65" s="96" t="e">
        <f>AVERAGEIF(Report_from_Debbie!$B62:$B222,$N65,Report_from_Debbie!F62:F222)</f>
        <v>#DIV/0!</v>
      </c>
      <c r="Q65" s="118" t="e">
        <f>AVERAGEIF(Report_from_Debbie!$B62:$B222,$N65,Report_from_Debbie!G62:G222)</f>
        <v>#DIV/0!</v>
      </c>
      <c r="R65" s="121" t="e">
        <f t="shared" si="5"/>
        <v>#DIV/0!</v>
      </c>
      <c r="S65" s="121" t="e">
        <f t="shared" si="6"/>
        <v>#DIV/0!</v>
      </c>
      <c r="T65" s="121" t="e">
        <f t="shared" si="7"/>
        <v>#DIV/0!</v>
      </c>
      <c r="U65" s="95" t="e">
        <f t="shared" si="8"/>
        <v>#DIV/0!</v>
      </c>
      <c r="V65" s="130" t="e">
        <f t="shared" si="9"/>
        <v>#DIV/0!</v>
      </c>
    </row>
    <row r="66" spans="1:22" x14ac:dyDescent="0.4">
      <c r="A66" s="99">
        <f>Report_from_Debbie!A63</f>
        <v>0</v>
      </c>
      <c r="B66" s="99">
        <f>Report_from_Debbie!B63</f>
        <v>0</v>
      </c>
      <c r="D66" s="93" t="e">
        <f t="array" ref="D66">INDEX($A$3:$A$154, MATCH(0, COUNTIF($D$2:D65,$A$3:A$154), 0))</f>
        <v>#N/A</v>
      </c>
      <c r="F66" s="105" t="e">
        <f>AVERAGEIF(Report_from_Debbie!$A63:$A223,$D66,Report_from_Debbie!E63:E223)</f>
        <v>#DIV/0!</v>
      </c>
      <c r="G66" s="104" t="e">
        <f>AVERAGEIF(Report_from_Debbie!$A63:$A223,$D66,Report_from_Debbie!F63:F223)</f>
        <v>#DIV/0!</v>
      </c>
      <c r="H66" s="117" t="e">
        <f>AVERAGEIF(Report_from_Debbie!$A63:$A223,$D66,Report_from_Debbie!G63:G223)</f>
        <v>#DIV/0!</v>
      </c>
      <c r="N66" s="123" t="e">
        <f t="array" ref="N66">INDEX($B$3:$B$154, MATCH(0, COUNTIF($N$2:N65,$B$3:B$154), 0))</f>
        <v>#N/A</v>
      </c>
      <c r="O66" s="97" t="e">
        <f>AVERAGEIF(Report_from_Debbie!$B63:$B223,$N66,Report_from_Debbie!E63:E223)</f>
        <v>#DIV/0!</v>
      </c>
      <c r="P66" s="96" t="e">
        <f>AVERAGEIF(Report_from_Debbie!$B63:$B223,$N66,Report_from_Debbie!F63:F223)</f>
        <v>#DIV/0!</v>
      </c>
      <c r="Q66" s="118" t="e">
        <f>AVERAGEIF(Report_from_Debbie!$B63:$B223,$N66,Report_from_Debbie!G63:G223)</f>
        <v>#DIV/0!</v>
      </c>
      <c r="R66" s="121" t="e">
        <f t="shared" si="5"/>
        <v>#DIV/0!</v>
      </c>
      <c r="S66" s="121" t="e">
        <f t="shared" si="6"/>
        <v>#DIV/0!</v>
      </c>
      <c r="T66" s="121" t="e">
        <f t="shared" si="7"/>
        <v>#DIV/0!</v>
      </c>
      <c r="U66" s="95" t="e">
        <f t="shared" si="8"/>
        <v>#DIV/0!</v>
      </c>
      <c r="V66" s="130" t="e">
        <f t="shared" si="9"/>
        <v>#DIV/0!</v>
      </c>
    </row>
    <row r="67" spans="1:22" x14ac:dyDescent="0.4">
      <c r="A67" s="99">
        <f>Report_from_Debbie!A64</f>
        <v>0</v>
      </c>
      <c r="B67" s="99">
        <f>Report_from_Debbie!B64</f>
        <v>0</v>
      </c>
      <c r="D67" s="93" t="e">
        <f t="array" ref="D67">INDEX($A$3:$A$154, MATCH(0, COUNTIF($D$2:D66,$A$3:A$154), 0))</f>
        <v>#N/A</v>
      </c>
      <c r="F67" s="105" t="e">
        <f>AVERAGEIF(Report_from_Debbie!$A64:$A224,$D67,Report_from_Debbie!E64:E224)</f>
        <v>#DIV/0!</v>
      </c>
      <c r="G67" s="104" t="e">
        <f>AVERAGEIF(Report_from_Debbie!$A64:$A224,$D67,Report_from_Debbie!F64:F224)</f>
        <v>#DIV/0!</v>
      </c>
      <c r="H67" s="117" t="e">
        <f>AVERAGEIF(Report_from_Debbie!$A64:$A224,$D67,Report_from_Debbie!G64:G224)</f>
        <v>#DIV/0!</v>
      </c>
      <c r="N67" s="123" t="e">
        <f t="array" ref="N67">INDEX($B$3:$B$154, MATCH(0, COUNTIF($N$2:N66,$B$3:B$154), 0))</f>
        <v>#N/A</v>
      </c>
      <c r="O67" s="97" t="e">
        <f>AVERAGEIF(Report_from_Debbie!$B64:$B224,$N67,Report_from_Debbie!E64:E224)</f>
        <v>#DIV/0!</v>
      </c>
      <c r="P67" s="96" t="e">
        <f>AVERAGEIF(Report_from_Debbie!$B64:$B224,$N67,Report_from_Debbie!F64:F224)</f>
        <v>#DIV/0!</v>
      </c>
      <c r="Q67" s="118" t="e">
        <f>AVERAGEIF(Report_from_Debbie!$B64:$B224,$N67,Report_from_Debbie!G64:G224)</f>
        <v>#DIV/0!</v>
      </c>
      <c r="R67" s="121" t="e">
        <f t="shared" si="5"/>
        <v>#DIV/0!</v>
      </c>
      <c r="S67" s="121" t="e">
        <f t="shared" si="6"/>
        <v>#DIV/0!</v>
      </c>
      <c r="T67" s="121" t="e">
        <f t="shared" si="7"/>
        <v>#DIV/0!</v>
      </c>
      <c r="U67" s="95" t="e">
        <f t="shared" si="8"/>
        <v>#DIV/0!</v>
      </c>
      <c r="V67" s="130" t="e">
        <f t="shared" si="9"/>
        <v>#DIV/0!</v>
      </c>
    </row>
    <row r="68" spans="1:22" x14ac:dyDescent="0.4">
      <c r="A68" s="99">
        <f>Report_from_Debbie!A65</f>
        <v>0</v>
      </c>
      <c r="B68" s="99">
        <f>Report_from_Debbie!B65</f>
        <v>0</v>
      </c>
      <c r="D68" s="93" t="e">
        <f t="array" ref="D68">INDEX($A$3:$A$154, MATCH(0, COUNTIF($D$2:D67,$A$3:A$154), 0))</f>
        <v>#N/A</v>
      </c>
      <c r="F68" s="105" t="e">
        <f>AVERAGEIF(Report_from_Debbie!$A65:$A225,$D68,Report_from_Debbie!E65:E225)</f>
        <v>#DIV/0!</v>
      </c>
      <c r="G68" s="104" t="e">
        <f>AVERAGEIF(Report_from_Debbie!$A65:$A225,$D68,Report_from_Debbie!F65:F225)</f>
        <v>#DIV/0!</v>
      </c>
      <c r="H68" s="117" t="e">
        <f>AVERAGEIF(Report_from_Debbie!$A65:$A225,$D68,Report_from_Debbie!G65:G225)</f>
        <v>#DIV/0!</v>
      </c>
      <c r="N68" s="123" t="e">
        <f t="array" ref="N68">INDEX($B$3:$B$154, MATCH(0, COUNTIF($N$2:N67,$B$3:B$154), 0))</f>
        <v>#N/A</v>
      </c>
      <c r="O68" s="97" t="e">
        <f>AVERAGEIF(Report_from_Debbie!$B65:$B225,$N68,Report_from_Debbie!E65:E225)</f>
        <v>#DIV/0!</v>
      </c>
      <c r="P68" s="96" t="e">
        <f>AVERAGEIF(Report_from_Debbie!$B65:$B225,$N68,Report_from_Debbie!F65:F225)</f>
        <v>#DIV/0!</v>
      </c>
      <c r="Q68" s="118" t="e">
        <f>AVERAGEIF(Report_from_Debbie!$B65:$B225,$N68,Report_from_Debbie!G65:G225)</f>
        <v>#DIV/0!</v>
      </c>
      <c r="R68" s="121" t="e">
        <f t="shared" ref="R68:R131" si="14">IF(O68&lt;5,0,IF(O68&lt;9,3,IF(O68&lt;13,6,IF(O68&lt;17,9,IF(O68&lt;21,12,IF(O68&gt;=21,15,99))))))</f>
        <v>#DIV/0!</v>
      </c>
      <c r="S68" s="121" t="e">
        <f t="shared" ref="S68:S131" si="15">IF(P68=0,0,IF(P68&lt;2,5,IF(P68&lt;4,10,IF(P68&lt;6,15,IF(P68&lt;8,20,IF(P68&gt;=8,25,99))))))</f>
        <v>#DIV/0!</v>
      </c>
      <c r="T68" s="121" t="e">
        <f t="shared" ref="T68:T131" si="16">IF(Q68=0,0,IF(Q68&lt;2,10,IF(Q68&lt;3,20,IF(Q68&lt;4,30,IF(Q68&lt;5,40,IF(Q68&gt;=5,50,99))))))</f>
        <v>#DIV/0!</v>
      </c>
      <c r="U68" s="95" t="e">
        <f t="shared" ref="U68:U131" si="17">SUM(R68:T68)</f>
        <v>#DIV/0!</v>
      </c>
      <c r="V68" s="130" t="e">
        <f t="shared" ref="V68:V131" si="18">IF(U68&lt;10,"F",IF(AND(U68&lt;19,U68&gt;10),"E",IF(AND(U68&lt;=29,U68&gt;20),"D",IF(AND(U68&lt;=49,U68&gt;30),"C",IF(AND(U68&lt;=69,U68&gt;50),"B",IF(U68&gt;=70,"A",99))))))</f>
        <v>#DIV/0!</v>
      </c>
    </row>
    <row r="69" spans="1:22" x14ac:dyDescent="0.4">
      <c r="A69" s="99">
        <f>Report_from_Debbie!A66</f>
        <v>0</v>
      </c>
      <c r="B69" s="99">
        <f>Report_from_Debbie!B66</f>
        <v>0</v>
      </c>
      <c r="D69" s="93" t="e">
        <f t="array" ref="D69">INDEX($A$3:$A$154, MATCH(0, COUNTIF($D$2:D68,$A$3:A$154), 0))</f>
        <v>#N/A</v>
      </c>
      <c r="F69" s="105" t="e">
        <f>AVERAGEIF(Report_from_Debbie!$A66:$A226,$D69,Report_from_Debbie!E66:E226)</f>
        <v>#DIV/0!</v>
      </c>
      <c r="G69" s="104" t="e">
        <f>AVERAGEIF(Report_from_Debbie!$A66:$A226,$D69,Report_from_Debbie!F66:F226)</f>
        <v>#DIV/0!</v>
      </c>
      <c r="H69" s="117" t="e">
        <f>AVERAGEIF(Report_from_Debbie!$A66:$A226,$D69,Report_from_Debbie!G66:G226)</f>
        <v>#DIV/0!</v>
      </c>
      <c r="N69" s="123" t="e">
        <f t="array" ref="N69">INDEX($B$3:$B$154, MATCH(0, COUNTIF($N$2:N68,$B$3:B$154), 0))</f>
        <v>#N/A</v>
      </c>
      <c r="O69" s="97" t="e">
        <f>AVERAGEIF(Report_from_Debbie!$B66:$B226,$N69,Report_from_Debbie!E66:E226)</f>
        <v>#DIV/0!</v>
      </c>
      <c r="P69" s="96" t="e">
        <f>AVERAGEIF(Report_from_Debbie!$B66:$B226,$N69,Report_from_Debbie!F66:F226)</f>
        <v>#DIV/0!</v>
      </c>
      <c r="Q69" s="118" t="e">
        <f>AVERAGEIF(Report_from_Debbie!$B66:$B226,$N69,Report_from_Debbie!G66:G226)</f>
        <v>#DIV/0!</v>
      </c>
      <c r="R69" s="121" t="e">
        <f t="shared" si="14"/>
        <v>#DIV/0!</v>
      </c>
      <c r="S69" s="121" t="e">
        <f t="shared" si="15"/>
        <v>#DIV/0!</v>
      </c>
      <c r="T69" s="121" t="e">
        <f t="shared" si="16"/>
        <v>#DIV/0!</v>
      </c>
      <c r="U69" s="95" t="e">
        <f t="shared" si="17"/>
        <v>#DIV/0!</v>
      </c>
      <c r="V69" s="130" t="e">
        <f t="shared" si="18"/>
        <v>#DIV/0!</v>
      </c>
    </row>
    <row r="70" spans="1:22" x14ac:dyDescent="0.4">
      <c r="B70" s="99">
        <f>Report_from_Debbie!B67</f>
        <v>0</v>
      </c>
      <c r="D70" s="93" t="e">
        <f t="array" ref="D70">INDEX($A$3:$A$154, MATCH(0, COUNTIF($D$2:D69,$A$3:A$154), 0))</f>
        <v>#N/A</v>
      </c>
      <c r="F70" s="105" t="e">
        <f>AVERAGEIF(Report_from_Debbie!$A67:$A227,$D70,Report_from_Debbie!E67:E227)</f>
        <v>#DIV/0!</v>
      </c>
      <c r="G70" s="104" t="e">
        <f>AVERAGEIF(Report_from_Debbie!$A67:$A227,$D70,Report_from_Debbie!F67:F227)</f>
        <v>#DIV/0!</v>
      </c>
      <c r="H70" s="117" t="e">
        <f>AVERAGEIF(Report_from_Debbie!$A67:$A227,$D70,Report_from_Debbie!G67:G227)</f>
        <v>#DIV/0!</v>
      </c>
      <c r="N70" s="123" t="e">
        <f t="array" ref="N70">INDEX($B$3:$B$154, MATCH(0, COUNTIF($N$2:N69,$B$3:B$154), 0))</f>
        <v>#N/A</v>
      </c>
      <c r="O70" s="97" t="e">
        <f>AVERAGEIF(Report_from_Debbie!$B67:$B227,$N70,Report_from_Debbie!E67:E227)</f>
        <v>#DIV/0!</v>
      </c>
      <c r="P70" s="96" t="e">
        <f>AVERAGEIF(Report_from_Debbie!$B67:$B227,$N70,Report_from_Debbie!F67:F227)</f>
        <v>#DIV/0!</v>
      </c>
      <c r="Q70" s="118" t="e">
        <f>AVERAGEIF(Report_from_Debbie!$B67:$B227,$N70,Report_from_Debbie!G67:G227)</f>
        <v>#DIV/0!</v>
      </c>
      <c r="R70" s="121" t="e">
        <f t="shared" si="14"/>
        <v>#DIV/0!</v>
      </c>
      <c r="S70" s="121" t="e">
        <f t="shared" si="15"/>
        <v>#DIV/0!</v>
      </c>
      <c r="T70" s="121" t="e">
        <f t="shared" si="16"/>
        <v>#DIV/0!</v>
      </c>
      <c r="U70" s="95" t="e">
        <f t="shared" si="17"/>
        <v>#DIV/0!</v>
      </c>
      <c r="V70" s="130" t="e">
        <f t="shared" si="18"/>
        <v>#DIV/0!</v>
      </c>
    </row>
    <row r="71" spans="1:22" x14ac:dyDescent="0.4">
      <c r="B71" s="99">
        <f>Report_from_Debbie!B68</f>
        <v>0</v>
      </c>
      <c r="D71" s="93" t="e">
        <f t="array" ref="D71">INDEX($A$3:$A$154, MATCH(0, COUNTIF($D$2:D70,$A$3:A$154), 0))</f>
        <v>#N/A</v>
      </c>
      <c r="F71" s="105" t="e">
        <f>AVERAGEIF(Report_from_Debbie!$A68:$A228,$D71,Report_from_Debbie!E68:E228)</f>
        <v>#DIV/0!</v>
      </c>
      <c r="G71" s="104" t="e">
        <f>AVERAGEIF(Report_from_Debbie!$A68:$A228,$D71,Report_from_Debbie!F68:F228)</f>
        <v>#DIV/0!</v>
      </c>
      <c r="H71" s="117" t="e">
        <f>AVERAGEIF(Report_from_Debbie!$A68:$A228,$D71,Report_from_Debbie!G68:G228)</f>
        <v>#DIV/0!</v>
      </c>
      <c r="N71" s="123" t="e">
        <f t="array" ref="N71">INDEX($B$3:$B$154, MATCH(0, COUNTIF($N$2:N70,$B$3:B$154), 0))</f>
        <v>#N/A</v>
      </c>
      <c r="O71" s="97" t="e">
        <f>AVERAGEIF(Report_from_Debbie!$B68:$B228,$N71,Report_from_Debbie!E68:E228)</f>
        <v>#DIV/0!</v>
      </c>
      <c r="P71" s="96" t="e">
        <f>AVERAGEIF(Report_from_Debbie!$B68:$B228,$N71,Report_from_Debbie!F68:F228)</f>
        <v>#DIV/0!</v>
      </c>
      <c r="Q71" s="118" t="e">
        <f>AVERAGEIF(Report_from_Debbie!$B68:$B228,$N71,Report_from_Debbie!G68:G228)</f>
        <v>#DIV/0!</v>
      </c>
      <c r="R71" s="121" t="e">
        <f t="shared" si="14"/>
        <v>#DIV/0!</v>
      </c>
      <c r="S71" s="121" t="e">
        <f t="shared" si="15"/>
        <v>#DIV/0!</v>
      </c>
      <c r="T71" s="121" t="e">
        <f t="shared" si="16"/>
        <v>#DIV/0!</v>
      </c>
      <c r="U71" s="95" t="e">
        <f t="shared" si="17"/>
        <v>#DIV/0!</v>
      </c>
      <c r="V71" s="130" t="e">
        <f t="shared" si="18"/>
        <v>#DIV/0!</v>
      </c>
    </row>
    <row r="72" spans="1:22" x14ac:dyDescent="0.4">
      <c r="B72" s="99">
        <f>Report_from_Debbie!B69</f>
        <v>0</v>
      </c>
      <c r="D72" s="93" t="e">
        <f t="array" ref="D72">INDEX($A$3:$A$154, MATCH(0, COUNTIF($D$2:D71,$A$3:A$154), 0))</f>
        <v>#N/A</v>
      </c>
      <c r="F72" s="105" t="e">
        <f>AVERAGEIF(Report_from_Debbie!$A69:$A229,$D72,Report_from_Debbie!E69:E229)</f>
        <v>#DIV/0!</v>
      </c>
      <c r="G72" s="104" t="e">
        <f>AVERAGEIF(Report_from_Debbie!$A69:$A229,$D72,Report_from_Debbie!F69:F229)</f>
        <v>#DIV/0!</v>
      </c>
      <c r="H72" s="117" t="e">
        <f>AVERAGEIF(Report_from_Debbie!$A69:$A229,$D72,Report_from_Debbie!G69:G229)</f>
        <v>#DIV/0!</v>
      </c>
      <c r="N72" s="123" t="e">
        <f t="array" ref="N72">INDEX($B$3:$B$154, MATCH(0, COUNTIF($N$2:N71,$B$3:B$154), 0))</f>
        <v>#N/A</v>
      </c>
      <c r="O72" s="97" t="e">
        <f>AVERAGEIF(Report_from_Debbie!$B69:$B229,$N72,Report_from_Debbie!E69:E229)</f>
        <v>#DIV/0!</v>
      </c>
      <c r="P72" s="96" t="e">
        <f>AVERAGEIF(Report_from_Debbie!$B69:$B229,$N72,Report_from_Debbie!F69:F229)</f>
        <v>#DIV/0!</v>
      </c>
      <c r="Q72" s="118" t="e">
        <f>AVERAGEIF(Report_from_Debbie!$B69:$B229,$N72,Report_from_Debbie!G69:G229)</f>
        <v>#DIV/0!</v>
      </c>
      <c r="R72" s="121" t="e">
        <f t="shared" si="14"/>
        <v>#DIV/0!</v>
      </c>
      <c r="S72" s="121" t="e">
        <f t="shared" si="15"/>
        <v>#DIV/0!</v>
      </c>
      <c r="T72" s="121" t="e">
        <f t="shared" si="16"/>
        <v>#DIV/0!</v>
      </c>
      <c r="U72" s="95" t="e">
        <f t="shared" si="17"/>
        <v>#DIV/0!</v>
      </c>
      <c r="V72" s="130" t="e">
        <f t="shared" si="18"/>
        <v>#DIV/0!</v>
      </c>
    </row>
    <row r="73" spans="1:22" x14ac:dyDescent="0.4">
      <c r="B73" s="99">
        <f>Report_from_Debbie!B70</f>
        <v>0</v>
      </c>
      <c r="D73" s="93" t="e">
        <f t="array" ref="D73">INDEX($A$3:$A$154, MATCH(0, COUNTIF($D$2:D72,$A$3:A$154), 0))</f>
        <v>#N/A</v>
      </c>
      <c r="F73" s="105" t="e">
        <f>AVERAGEIF(Report_from_Debbie!$A70:$A230,$D73,Report_from_Debbie!E70:E230)</f>
        <v>#DIV/0!</v>
      </c>
      <c r="G73" s="104" t="e">
        <f>AVERAGEIF(Report_from_Debbie!$A70:$A230,$D73,Report_from_Debbie!F70:F230)</f>
        <v>#DIV/0!</v>
      </c>
      <c r="H73" s="117" t="e">
        <f>AVERAGEIF(Report_from_Debbie!$A70:$A230,$D73,Report_from_Debbie!G70:G230)</f>
        <v>#DIV/0!</v>
      </c>
      <c r="N73" s="123" t="e">
        <f t="array" ref="N73">INDEX($B$3:$B$154, MATCH(0, COUNTIF($N$2:N72,$B$3:B$154), 0))</f>
        <v>#N/A</v>
      </c>
      <c r="O73" s="97" t="e">
        <f>AVERAGEIF(Report_from_Debbie!$B70:$B230,$N73,Report_from_Debbie!E70:E230)</f>
        <v>#DIV/0!</v>
      </c>
      <c r="P73" s="96" t="e">
        <f>AVERAGEIF(Report_from_Debbie!$B70:$B230,$N73,Report_from_Debbie!F70:F230)</f>
        <v>#DIV/0!</v>
      </c>
      <c r="Q73" s="118" t="e">
        <f>AVERAGEIF(Report_from_Debbie!$B70:$B230,$N73,Report_from_Debbie!G70:G230)</f>
        <v>#DIV/0!</v>
      </c>
      <c r="R73" s="121" t="e">
        <f t="shared" si="14"/>
        <v>#DIV/0!</v>
      </c>
      <c r="S73" s="121" t="e">
        <f t="shared" si="15"/>
        <v>#DIV/0!</v>
      </c>
      <c r="T73" s="121" t="e">
        <f t="shared" si="16"/>
        <v>#DIV/0!</v>
      </c>
      <c r="U73" s="95" t="e">
        <f t="shared" si="17"/>
        <v>#DIV/0!</v>
      </c>
      <c r="V73" s="130" t="e">
        <f t="shared" si="18"/>
        <v>#DIV/0!</v>
      </c>
    </row>
    <row r="74" spans="1:22" x14ac:dyDescent="0.4">
      <c r="B74" s="99">
        <f>Report_from_Debbie!B71</f>
        <v>0</v>
      </c>
      <c r="D74" s="93" t="e">
        <f t="array" ref="D74">INDEX($A$3:$A$154, MATCH(0, COUNTIF($D$2:D73,$A$3:A$154), 0))</f>
        <v>#N/A</v>
      </c>
      <c r="F74" s="105" t="e">
        <f>AVERAGEIF(Report_from_Debbie!$A71:$A231,$D74,Report_from_Debbie!E71:E231)</f>
        <v>#DIV/0!</v>
      </c>
      <c r="G74" s="104" t="e">
        <f>AVERAGEIF(Report_from_Debbie!$A71:$A231,$D74,Report_from_Debbie!F71:F231)</f>
        <v>#DIV/0!</v>
      </c>
      <c r="H74" s="117" t="e">
        <f>AVERAGEIF(Report_from_Debbie!$A71:$A231,$D74,Report_from_Debbie!G71:G231)</f>
        <v>#DIV/0!</v>
      </c>
      <c r="N74" s="123" t="e">
        <f t="array" ref="N74">INDEX($B$3:$B$154, MATCH(0, COUNTIF($N$2:N73,$B$3:B$154), 0))</f>
        <v>#N/A</v>
      </c>
      <c r="O74" s="97" t="e">
        <f>AVERAGEIF(Report_from_Debbie!$B71:$B231,$N74,Report_from_Debbie!E71:E231)</f>
        <v>#DIV/0!</v>
      </c>
      <c r="P74" s="96" t="e">
        <f>AVERAGEIF(Report_from_Debbie!$B71:$B231,$N74,Report_from_Debbie!F71:F231)</f>
        <v>#DIV/0!</v>
      </c>
      <c r="Q74" s="118" t="e">
        <f>AVERAGEIF(Report_from_Debbie!$B71:$B231,$N74,Report_from_Debbie!G71:G231)</f>
        <v>#DIV/0!</v>
      </c>
      <c r="R74" s="121" t="e">
        <f t="shared" si="14"/>
        <v>#DIV/0!</v>
      </c>
      <c r="S74" s="121" t="e">
        <f t="shared" si="15"/>
        <v>#DIV/0!</v>
      </c>
      <c r="T74" s="121" t="e">
        <f t="shared" si="16"/>
        <v>#DIV/0!</v>
      </c>
      <c r="U74" s="95" t="e">
        <f t="shared" si="17"/>
        <v>#DIV/0!</v>
      </c>
      <c r="V74" s="130" t="e">
        <f t="shared" si="18"/>
        <v>#DIV/0!</v>
      </c>
    </row>
    <row r="75" spans="1:22" x14ac:dyDescent="0.4">
      <c r="B75" s="99">
        <f>Report_from_Debbie!B72</f>
        <v>0</v>
      </c>
      <c r="D75" s="93" t="e">
        <f t="array" ref="D75">INDEX($A$3:$A$154, MATCH(0, COUNTIF($D$2:D74,$A$3:A$154), 0))</f>
        <v>#N/A</v>
      </c>
      <c r="F75" s="105" t="e">
        <f>AVERAGEIF(Report_from_Debbie!$A72:$A232,$D75,Report_from_Debbie!E72:E232)</f>
        <v>#DIV/0!</v>
      </c>
      <c r="G75" s="104" t="e">
        <f>AVERAGEIF(Report_from_Debbie!$A72:$A232,$D75,Report_from_Debbie!F72:F232)</f>
        <v>#DIV/0!</v>
      </c>
      <c r="H75" s="117" t="e">
        <f>AVERAGEIF(Report_from_Debbie!$A72:$A232,$D75,Report_from_Debbie!G72:G232)</f>
        <v>#DIV/0!</v>
      </c>
      <c r="N75" s="123" t="e">
        <f t="array" ref="N75">INDEX($B$3:$B$154, MATCH(0, COUNTIF($N$2:N74,$B$3:B$154), 0))</f>
        <v>#N/A</v>
      </c>
      <c r="O75" s="97" t="e">
        <f>AVERAGEIF(Report_from_Debbie!$B72:$B232,$N75,Report_from_Debbie!E72:E232)</f>
        <v>#DIV/0!</v>
      </c>
      <c r="P75" s="96" t="e">
        <f>AVERAGEIF(Report_from_Debbie!$B72:$B232,$N75,Report_from_Debbie!F72:F232)</f>
        <v>#DIV/0!</v>
      </c>
      <c r="Q75" s="118" t="e">
        <f>AVERAGEIF(Report_from_Debbie!$B72:$B232,$N75,Report_from_Debbie!G72:G232)</f>
        <v>#DIV/0!</v>
      </c>
      <c r="R75" s="121" t="e">
        <f t="shared" si="14"/>
        <v>#DIV/0!</v>
      </c>
      <c r="S75" s="121" t="e">
        <f t="shared" si="15"/>
        <v>#DIV/0!</v>
      </c>
      <c r="T75" s="121" t="e">
        <f t="shared" si="16"/>
        <v>#DIV/0!</v>
      </c>
      <c r="U75" s="95" t="e">
        <f t="shared" si="17"/>
        <v>#DIV/0!</v>
      </c>
      <c r="V75" s="130" t="e">
        <f t="shared" si="18"/>
        <v>#DIV/0!</v>
      </c>
    </row>
    <row r="76" spans="1:22" x14ac:dyDescent="0.4">
      <c r="B76" s="99">
        <f>Report_from_Debbie!B73</f>
        <v>0</v>
      </c>
      <c r="D76" s="93" t="e">
        <f t="array" ref="D76">INDEX($A$3:$A$154, MATCH(0, COUNTIF($D$2:D75,$A$3:A$154), 0))</f>
        <v>#N/A</v>
      </c>
      <c r="F76" s="105" t="e">
        <f>AVERAGEIF(Report_from_Debbie!$A73:$A233,$D76,Report_from_Debbie!E73:E233)</f>
        <v>#DIV/0!</v>
      </c>
      <c r="G76" s="104" t="e">
        <f>AVERAGEIF(Report_from_Debbie!$A73:$A233,$D76,Report_from_Debbie!F73:F233)</f>
        <v>#DIV/0!</v>
      </c>
      <c r="H76" s="117" t="e">
        <f>AVERAGEIF(Report_from_Debbie!$A73:$A233,$D76,Report_from_Debbie!G73:G233)</f>
        <v>#DIV/0!</v>
      </c>
      <c r="N76" s="123" t="e">
        <f t="array" ref="N76">INDEX($B$3:$B$154, MATCH(0, COUNTIF($N$2:N75,$B$3:B$154), 0))</f>
        <v>#N/A</v>
      </c>
      <c r="O76" s="97" t="e">
        <f>AVERAGEIF(Report_from_Debbie!$B73:$B233,$N76,Report_from_Debbie!E73:E233)</f>
        <v>#DIV/0!</v>
      </c>
      <c r="P76" s="96" t="e">
        <f>AVERAGEIF(Report_from_Debbie!$B73:$B233,$N76,Report_from_Debbie!F73:F233)</f>
        <v>#DIV/0!</v>
      </c>
      <c r="Q76" s="118" t="e">
        <f>AVERAGEIF(Report_from_Debbie!$B73:$B233,$N76,Report_from_Debbie!G73:G233)</f>
        <v>#DIV/0!</v>
      </c>
      <c r="R76" s="121" t="e">
        <f t="shared" si="14"/>
        <v>#DIV/0!</v>
      </c>
      <c r="S76" s="121" t="e">
        <f t="shared" si="15"/>
        <v>#DIV/0!</v>
      </c>
      <c r="T76" s="121" t="e">
        <f t="shared" si="16"/>
        <v>#DIV/0!</v>
      </c>
      <c r="U76" s="95" t="e">
        <f t="shared" si="17"/>
        <v>#DIV/0!</v>
      </c>
      <c r="V76" s="130" t="e">
        <f t="shared" si="18"/>
        <v>#DIV/0!</v>
      </c>
    </row>
    <row r="77" spans="1:22" x14ac:dyDescent="0.4">
      <c r="B77" s="99">
        <f>Report_from_Debbie!B74</f>
        <v>0</v>
      </c>
      <c r="D77" s="93" t="e">
        <f t="array" ref="D77">INDEX($A$3:$A$154, MATCH(0, COUNTIF($D$2:D76,$A$3:A$154), 0))</f>
        <v>#N/A</v>
      </c>
      <c r="F77" s="105" t="e">
        <f>AVERAGEIF(Report_from_Debbie!$A74:$A234,$D77,Report_from_Debbie!E74:E234)</f>
        <v>#DIV/0!</v>
      </c>
      <c r="G77" s="104" t="e">
        <f>AVERAGEIF(Report_from_Debbie!$A74:$A234,$D77,Report_from_Debbie!F74:F234)</f>
        <v>#DIV/0!</v>
      </c>
      <c r="H77" s="117" t="e">
        <f>AVERAGEIF(Report_from_Debbie!$A74:$A234,$D77,Report_from_Debbie!G74:G234)</f>
        <v>#DIV/0!</v>
      </c>
      <c r="N77" s="123" t="e">
        <f t="array" ref="N77">INDEX($B$3:$B$154, MATCH(0, COUNTIF($N$2:N76,$B$3:B$154), 0))</f>
        <v>#N/A</v>
      </c>
      <c r="O77" s="97" t="e">
        <f>AVERAGEIF(Report_from_Debbie!$B74:$B234,$N77,Report_from_Debbie!E74:E234)</f>
        <v>#DIV/0!</v>
      </c>
      <c r="P77" s="96" t="e">
        <f>AVERAGEIF(Report_from_Debbie!$B74:$B234,$N77,Report_from_Debbie!F74:F234)</f>
        <v>#DIV/0!</v>
      </c>
      <c r="Q77" s="118" t="e">
        <f>AVERAGEIF(Report_from_Debbie!$B74:$B234,$N77,Report_from_Debbie!G74:G234)</f>
        <v>#DIV/0!</v>
      </c>
      <c r="R77" s="121" t="e">
        <f t="shared" si="14"/>
        <v>#DIV/0!</v>
      </c>
      <c r="S77" s="121" t="e">
        <f t="shared" si="15"/>
        <v>#DIV/0!</v>
      </c>
      <c r="T77" s="121" t="e">
        <f t="shared" si="16"/>
        <v>#DIV/0!</v>
      </c>
      <c r="U77" s="95" t="e">
        <f t="shared" si="17"/>
        <v>#DIV/0!</v>
      </c>
      <c r="V77" s="130" t="e">
        <f t="shared" si="18"/>
        <v>#DIV/0!</v>
      </c>
    </row>
    <row r="78" spans="1:22" x14ac:dyDescent="0.4">
      <c r="B78" s="99">
        <f>Report_from_Debbie!B75</f>
        <v>0</v>
      </c>
      <c r="D78" s="93" t="e">
        <f t="array" ref="D78">INDEX($A$3:$A$154, MATCH(0, COUNTIF($D$2:D77,$A$3:A$154), 0))</f>
        <v>#N/A</v>
      </c>
      <c r="F78" s="105" t="e">
        <f>AVERAGEIF(Report_from_Debbie!$A75:$A235,$D78,Report_from_Debbie!E75:E235)</f>
        <v>#DIV/0!</v>
      </c>
      <c r="G78" s="104" t="e">
        <f>AVERAGEIF(Report_from_Debbie!$A75:$A235,$D78,Report_from_Debbie!F75:F235)</f>
        <v>#DIV/0!</v>
      </c>
      <c r="H78" s="117" t="e">
        <f>AVERAGEIF(Report_from_Debbie!$A75:$A235,$D78,Report_from_Debbie!G75:G235)</f>
        <v>#DIV/0!</v>
      </c>
      <c r="N78" s="123" t="e">
        <f t="array" ref="N78">INDEX($B$3:$B$154, MATCH(0, COUNTIF($N$2:N77,$B$3:B$154), 0))</f>
        <v>#N/A</v>
      </c>
      <c r="O78" s="97" t="e">
        <f>AVERAGEIF(Report_from_Debbie!$B75:$B235,$N78,Report_from_Debbie!E75:E235)</f>
        <v>#DIV/0!</v>
      </c>
      <c r="P78" s="96" t="e">
        <f>AVERAGEIF(Report_from_Debbie!$B75:$B235,$N78,Report_from_Debbie!F75:F235)</f>
        <v>#DIV/0!</v>
      </c>
      <c r="Q78" s="118" t="e">
        <f>AVERAGEIF(Report_from_Debbie!$B75:$B235,$N78,Report_from_Debbie!G75:G235)</f>
        <v>#DIV/0!</v>
      </c>
      <c r="R78" s="121" t="e">
        <f t="shared" si="14"/>
        <v>#DIV/0!</v>
      </c>
      <c r="S78" s="121" t="e">
        <f t="shared" si="15"/>
        <v>#DIV/0!</v>
      </c>
      <c r="T78" s="121" t="e">
        <f t="shared" si="16"/>
        <v>#DIV/0!</v>
      </c>
      <c r="U78" s="95" t="e">
        <f t="shared" si="17"/>
        <v>#DIV/0!</v>
      </c>
      <c r="V78" s="130" t="e">
        <f t="shared" si="18"/>
        <v>#DIV/0!</v>
      </c>
    </row>
    <row r="79" spans="1:22" x14ac:dyDescent="0.4">
      <c r="B79" s="99">
        <f>Report_from_Debbie!B76</f>
        <v>0</v>
      </c>
      <c r="D79" s="93" t="e">
        <f t="array" ref="D79">INDEX($A$3:$A$154, MATCH(0, COUNTIF($D$2:D78,$A$3:A$154), 0))</f>
        <v>#N/A</v>
      </c>
      <c r="F79" s="105" t="e">
        <f>AVERAGEIF(Report_from_Debbie!$A76:$A236,$D79,Report_from_Debbie!E76:E236)</f>
        <v>#DIV/0!</v>
      </c>
      <c r="G79" s="104" t="e">
        <f>AVERAGEIF(Report_from_Debbie!$A76:$A236,$D79,Report_from_Debbie!F76:F236)</f>
        <v>#DIV/0!</v>
      </c>
      <c r="H79" s="117" t="e">
        <f>AVERAGEIF(Report_from_Debbie!$A76:$A236,$D79,Report_from_Debbie!G76:G236)</f>
        <v>#DIV/0!</v>
      </c>
      <c r="N79" s="123" t="e">
        <f t="array" ref="N79">INDEX($B$3:$B$154, MATCH(0, COUNTIF($N$2:N78,$B$3:B$154), 0))</f>
        <v>#N/A</v>
      </c>
      <c r="O79" s="97" t="e">
        <f>AVERAGEIF(Report_from_Debbie!$B76:$B236,$N79,Report_from_Debbie!E76:E236)</f>
        <v>#DIV/0!</v>
      </c>
      <c r="P79" s="96" t="e">
        <f>AVERAGEIF(Report_from_Debbie!$B76:$B236,$N79,Report_from_Debbie!F76:F236)</f>
        <v>#DIV/0!</v>
      </c>
      <c r="Q79" s="118" t="e">
        <f>AVERAGEIF(Report_from_Debbie!$B76:$B236,$N79,Report_from_Debbie!G76:G236)</f>
        <v>#DIV/0!</v>
      </c>
      <c r="R79" s="121" t="e">
        <f t="shared" si="14"/>
        <v>#DIV/0!</v>
      </c>
      <c r="S79" s="121" t="e">
        <f t="shared" si="15"/>
        <v>#DIV/0!</v>
      </c>
      <c r="T79" s="121" t="e">
        <f t="shared" si="16"/>
        <v>#DIV/0!</v>
      </c>
      <c r="U79" s="95" t="e">
        <f t="shared" si="17"/>
        <v>#DIV/0!</v>
      </c>
      <c r="V79" s="130" t="e">
        <f t="shared" si="18"/>
        <v>#DIV/0!</v>
      </c>
    </row>
    <row r="80" spans="1:22" x14ac:dyDescent="0.4">
      <c r="B80" s="99">
        <f>Report_from_Debbie!B77</f>
        <v>0</v>
      </c>
      <c r="D80" s="93" t="e">
        <f t="array" ref="D80">INDEX($A$3:$A$154, MATCH(0, COUNTIF($D$2:D79,$A$3:A$154), 0))</f>
        <v>#N/A</v>
      </c>
      <c r="F80" s="105" t="e">
        <f>AVERAGEIF(Report_from_Debbie!$A77:$A237,$D80,Report_from_Debbie!E77:E237)</f>
        <v>#DIV/0!</v>
      </c>
      <c r="G80" s="104" t="e">
        <f>AVERAGEIF(Report_from_Debbie!$A77:$A237,$D80,Report_from_Debbie!F77:F237)</f>
        <v>#DIV/0!</v>
      </c>
      <c r="H80" s="117" t="e">
        <f>AVERAGEIF(Report_from_Debbie!$A77:$A237,$D80,Report_from_Debbie!G77:G237)</f>
        <v>#DIV/0!</v>
      </c>
      <c r="N80" s="123" t="e">
        <f t="array" ref="N80">INDEX($B$3:$B$154, MATCH(0, COUNTIF($N$2:N79,$B$3:B$154), 0))</f>
        <v>#N/A</v>
      </c>
      <c r="O80" s="97" t="e">
        <f>AVERAGEIF(Report_from_Debbie!$B77:$B237,$N80,Report_from_Debbie!E77:E237)</f>
        <v>#DIV/0!</v>
      </c>
      <c r="P80" s="96" t="e">
        <f>AVERAGEIF(Report_from_Debbie!$B77:$B237,$N80,Report_from_Debbie!F77:F237)</f>
        <v>#DIV/0!</v>
      </c>
      <c r="Q80" s="118" t="e">
        <f>AVERAGEIF(Report_from_Debbie!$B77:$B237,$N80,Report_from_Debbie!G77:G237)</f>
        <v>#DIV/0!</v>
      </c>
      <c r="R80" s="121" t="e">
        <f t="shared" si="14"/>
        <v>#DIV/0!</v>
      </c>
      <c r="S80" s="121" t="e">
        <f t="shared" si="15"/>
        <v>#DIV/0!</v>
      </c>
      <c r="T80" s="121" t="e">
        <f t="shared" si="16"/>
        <v>#DIV/0!</v>
      </c>
      <c r="U80" s="95" t="e">
        <f t="shared" si="17"/>
        <v>#DIV/0!</v>
      </c>
      <c r="V80" s="130" t="e">
        <f t="shared" si="18"/>
        <v>#DIV/0!</v>
      </c>
    </row>
    <row r="81" spans="2:22" x14ac:dyDescent="0.4">
      <c r="B81" s="99">
        <f>Report_from_Debbie!B78</f>
        <v>0</v>
      </c>
      <c r="D81" s="93" t="e">
        <f t="array" ref="D81">INDEX($A$3:$A$154, MATCH(0, COUNTIF($D$2:D80,$A$3:A$154), 0))</f>
        <v>#N/A</v>
      </c>
      <c r="F81" s="105" t="e">
        <f>AVERAGEIF(Report_from_Debbie!$A78:$A238,$D81,Report_from_Debbie!E78:E238)</f>
        <v>#DIV/0!</v>
      </c>
      <c r="G81" s="104" t="e">
        <f>AVERAGEIF(Report_from_Debbie!$A78:$A238,$D81,Report_from_Debbie!F78:F238)</f>
        <v>#DIV/0!</v>
      </c>
      <c r="H81" s="117" t="e">
        <f>AVERAGEIF(Report_from_Debbie!$A78:$A238,$D81,Report_from_Debbie!G78:G238)</f>
        <v>#DIV/0!</v>
      </c>
      <c r="N81" s="123" t="e">
        <f t="array" ref="N81">INDEX($B$3:$B$154, MATCH(0, COUNTIF($N$2:N80,$B$3:B$154), 0))</f>
        <v>#N/A</v>
      </c>
      <c r="O81" s="97" t="e">
        <f>AVERAGEIF(Report_from_Debbie!$B78:$B238,$N81,Report_from_Debbie!E78:E238)</f>
        <v>#DIV/0!</v>
      </c>
      <c r="P81" s="96" t="e">
        <f>AVERAGEIF(Report_from_Debbie!$B78:$B238,$N81,Report_from_Debbie!F78:F238)</f>
        <v>#DIV/0!</v>
      </c>
      <c r="Q81" s="118" t="e">
        <f>AVERAGEIF(Report_from_Debbie!$B78:$B238,$N81,Report_from_Debbie!G78:G238)</f>
        <v>#DIV/0!</v>
      </c>
      <c r="R81" s="121" t="e">
        <f t="shared" si="14"/>
        <v>#DIV/0!</v>
      </c>
      <c r="S81" s="121" t="e">
        <f t="shared" si="15"/>
        <v>#DIV/0!</v>
      </c>
      <c r="T81" s="121" t="e">
        <f t="shared" si="16"/>
        <v>#DIV/0!</v>
      </c>
      <c r="U81" s="95" t="e">
        <f t="shared" si="17"/>
        <v>#DIV/0!</v>
      </c>
      <c r="V81" s="130" t="e">
        <f t="shared" si="18"/>
        <v>#DIV/0!</v>
      </c>
    </row>
    <row r="82" spans="2:22" x14ac:dyDescent="0.4">
      <c r="B82" s="99">
        <f>Report_from_Debbie!B79</f>
        <v>0</v>
      </c>
      <c r="D82" s="93" t="e">
        <f t="array" ref="D82">INDEX($A$3:$A$154, MATCH(0, COUNTIF($D$2:D81,$A$3:A$154), 0))</f>
        <v>#N/A</v>
      </c>
      <c r="F82" s="105" t="e">
        <f>AVERAGEIF(Report_from_Debbie!$A79:$A239,$D82,Report_from_Debbie!E79:E239)</f>
        <v>#DIV/0!</v>
      </c>
      <c r="G82" s="104" t="e">
        <f>AVERAGEIF(Report_from_Debbie!$A79:$A239,$D82,Report_from_Debbie!F79:F239)</f>
        <v>#DIV/0!</v>
      </c>
      <c r="H82" s="117" t="e">
        <f>AVERAGEIF(Report_from_Debbie!$A79:$A239,$D82,Report_from_Debbie!G79:G239)</f>
        <v>#DIV/0!</v>
      </c>
      <c r="N82" s="123" t="e">
        <f t="array" ref="N82">INDEX($B$3:$B$154, MATCH(0, COUNTIF($N$2:N81,$B$3:B$154), 0))</f>
        <v>#N/A</v>
      </c>
      <c r="O82" s="97" t="e">
        <f>AVERAGEIF(Report_from_Debbie!$B79:$B239,$N82,Report_from_Debbie!E79:E239)</f>
        <v>#DIV/0!</v>
      </c>
      <c r="P82" s="96" t="e">
        <f>AVERAGEIF(Report_from_Debbie!$B79:$B239,$N82,Report_from_Debbie!F79:F239)</f>
        <v>#DIV/0!</v>
      </c>
      <c r="Q82" s="118" t="e">
        <f>AVERAGEIF(Report_from_Debbie!$B79:$B239,$N82,Report_from_Debbie!G79:G239)</f>
        <v>#DIV/0!</v>
      </c>
      <c r="R82" s="121" t="e">
        <f t="shared" si="14"/>
        <v>#DIV/0!</v>
      </c>
      <c r="S82" s="121" t="e">
        <f t="shared" si="15"/>
        <v>#DIV/0!</v>
      </c>
      <c r="T82" s="121" t="e">
        <f t="shared" si="16"/>
        <v>#DIV/0!</v>
      </c>
      <c r="U82" s="95" t="e">
        <f t="shared" si="17"/>
        <v>#DIV/0!</v>
      </c>
      <c r="V82" s="130" t="e">
        <f t="shared" si="18"/>
        <v>#DIV/0!</v>
      </c>
    </row>
    <row r="83" spans="2:22" x14ac:dyDescent="0.4">
      <c r="B83" s="99">
        <f>Report_from_Debbie!B80</f>
        <v>0</v>
      </c>
      <c r="D83" s="93" t="e">
        <f t="array" ref="D83">INDEX($A$3:$A$154, MATCH(0, COUNTIF($D$2:D82,$A$3:A$154), 0))</f>
        <v>#N/A</v>
      </c>
      <c r="F83" s="105" t="e">
        <f>AVERAGEIF(Report_from_Debbie!$A80:$A240,$D83,Report_from_Debbie!E80:E240)</f>
        <v>#DIV/0!</v>
      </c>
      <c r="G83" s="104" t="e">
        <f>AVERAGEIF(Report_from_Debbie!$A80:$A240,$D83,Report_from_Debbie!F80:F240)</f>
        <v>#DIV/0!</v>
      </c>
      <c r="H83" s="117" t="e">
        <f>AVERAGEIF(Report_from_Debbie!$A80:$A240,$D83,Report_from_Debbie!G80:G240)</f>
        <v>#DIV/0!</v>
      </c>
      <c r="N83" s="123" t="e">
        <f t="array" ref="N83">INDEX($B$3:$B$154, MATCH(0, COUNTIF($N$2:N82,$B$3:B$154), 0))</f>
        <v>#N/A</v>
      </c>
      <c r="O83" s="97" t="e">
        <f>AVERAGEIF(Report_from_Debbie!$B80:$B240,$N83,Report_from_Debbie!E80:E240)</f>
        <v>#DIV/0!</v>
      </c>
      <c r="P83" s="96" t="e">
        <f>AVERAGEIF(Report_from_Debbie!$B80:$B240,$N83,Report_from_Debbie!F80:F240)</f>
        <v>#DIV/0!</v>
      </c>
      <c r="Q83" s="118" t="e">
        <f>AVERAGEIF(Report_from_Debbie!$B80:$B240,$N83,Report_from_Debbie!G80:G240)</f>
        <v>#DIV/0!</v>
      </c>
      <c r="R83" s="121" t="e">
        <f t="shared" si="14"/>
        <v>#DIV/0!</v>
      </c>
      <c r="S83" s="121" t="e">
        <f t="shared" si="15"/>
        <v>#DIV/0!</v>
      </c>
      <c r="T83" s="121" t="e">
        <f t="shared" si="16"/>
        <v>#DIV/0!</v>
      </c>
      <c r="U83" s="95" t="e">
        <f t="shared" si="17"/>
        <v>#DIV/0!</v>
      </c>
      <c r="V83" s="130" t="e">
        <f t="shared" si="18"/>
        <v>#DIV/0!</v>
      </c>
    </row>
    <row r="84" spans="2:22" x14ac:dyDescent="0.4">
      <c r="B84" s="99">
        <f>Report_from_Debbie!B81</f>
        <v>0</v>
      </c>
      <c r="D84" s="93" t="e">
        <f t="array" ref="D84">INDEX($A$3:$A$154, MATCH(0, COUNTIF($D$2:D83,$A$3:A$154), 0))</f>
        <v>#N/A</v>
      </c>
      <c r="F84" s="105" t="e">
        <f>AVERAGEIF(Report_from_Debbie!$A81:$A241,$D84,Report_from_Debbie!E81:E241)</f>
        <v>#DIV/0!</v>
      </c>
      <c r="G84" s="104" t="e">
        <f>AVERAGEIF(Report_from_Debbie!$A81:$A241,$D84,Report_from_Debbie!F81:F241)</f>
        <v>#DIV/0!</v>
      </c>
      <c r="H84" s="117" t="e">
        <f>AVERAGEIF(Report_from_Debbie!$A81:$A241,$D84,Report_from_Debbie!G81:G241)</f>
        <v>#DIV/0!</v>
      </c>
      <c r="N84" s="123" t="e">
        <f t="array" ref="N84">INDEX($B$3:$B$154, MATCH(0, COUNTIF($N$2:N83,$B$3:B$154), 0))</f>
        <v>#N/A</v>
      </c>
      <c r="O84" s="97" t="e">
        <f>AVERAGEIF(Report_from_Debbie!$B81:$B241,$N84,Report_from_Debbie!E81:E241)</f>
        <v>#DIV/0!</v>
      </c>
      <c r="P84" s="96" t="e">
        <f>AVERAGEIF(Report_from_Debbie!$B81:$B241,$N84,Report_from_Debbie!F81:F241)</f>
        <v>#DIV/0!</v>
      </c>
      <c r="Q84" s="118" t="e">
        <f>AVERAGEIF(Report_from_Debbie!$B81:$B241,$N84,Report_from_Debbie!G81:G241)</f>
        <v>#DIV/0!</v>
      </c>
      <c r="R84" s="121" t="e">
        <f t="shared" si="14"/>
        <v>#DIV/0!</v>
      </c>
      <c r="S84" s="121" t="e">
        <f t="shared" si="15"/>
        <v>#DIV/0!</v>
      </c>
      <c r="T84" s="121" t="e">
        <f t="shared" si="16"/>
        <v>#DIV/0!</v>
      </c>
      <c r="U84" s="95" t="e">
        <f t="shared" si="17"/>
        <v>#DIV/0!</v>
      </c>
      <c r="V84" s="130" t="e">
        <f t="shared" si="18"/>
        <v>#DIV/0!</v>
      </c>
    </row>
    <row r="85" spans="2:22" x14ac:dyDescent="0.4">
      <c r="B85" s="99">
        <f>Report_from_Debbie!B82</f>
        <v>0</v>
      </c>
      <c r="D85" s="93" t="e">
        <f t="array" ref="D85">INDEX($A$3:$A$154, MATCH(0, COUNTIF($D$2:D84,$A$3:A$154), 0))</f>
        <v>#N/A</v>
      </c>
      <c r="F85" s="105" t="e">
        <f>AVERAGEIF(Report_from_Debbie!$A82:$A242,$D85,Report_from_Debbie!E82:E242)</f>
        <v>#DIV/0!</v>
      </c>
      <c r="G85" s="104" t="e">
        <f>AVERAGEIF(Report_from_Debbie!$A82:$A242,$D85,Report_from_Debbie!F82:F242)</f>
        <v>#DIV/0!</v>
      </c>
      <c r="H85" s="117" t="e">
        <f>AVERAGEIF(Report_from_Debbie!$A82:$A242,$D85,Report_from_Debbie!G82:G242)</f>
        <v>#DIV/0!</v>
      </c>
      <c r="N85" s="123" t="e">
        <f t="array" ref="N85">INDEX($B$3:$B$154, MATCH(0, COUNTIF($N$2:N84,$B$3:B$154), 0))</f>
        <v>#N/A</v>
      </c>
      <c r="O85" s="97" t="e">
        <f>AVERAGEIF(Report_from_Debbie!$B82:$B242,$N85,Report_from_Debbie!E82:E242)</f>
        <v>#DIV/0!</v>
      </c>
      <c r="P85" s="96" t="e">
        <f>AVERAGEIF(Report_from_Debbie!$B82:$B242,$N85,Report_from_Debbie!F82:F242)</f>
        <v>#DIV/0!</v>
      </c>
      <c r="Q85" s="118" t="e">
        <f>AVERAGEIF(Report_from_Debbie!$B82:$B242,$N85,Report_from_Debbie!G82:G242)</f>
        <v>#DIV/0!</v>
      </c>
      <c r="R85" s="121" t="e">
        <f t="shared" si="14"/>
        <v>#DIV/0!</v>
      </c>
      <c r="S85" s="121" t="e">
        <f t="shared" si="15"/>
        <v>#DIV/0!</v>
      </c>
      <c r="T85" s="121" t="e">
        <f t="shared" si="16"/>
        <v>#DIV/0!</v>
      </c>
      <c r="U85" s="95" t="e">
        <f t="shared" si="17"/>
        <v>#DIV/0!</v>
      </c>
      <c r="V85" s="130" t="e">
        <f t="shared" si="18"/>
        <v>#DIV/0!</v>
      </c>
    </row>
    <row r="86" spans="2:22" x14ac:dyDescent="0.4">
      <c r="B86" s="99">
        <f>Report_from_Debbie!B83</f>
        <v>0</v>
      </c>
      <c r="D86" s="93" t="e">
        <f t="array" ref="D86">INDEX($A$3:$A$154, MATCH(0, COUNTIF($D$2:D85,$A$3:A$154), 0))</f>
        <v>#N/A</v>
      </c>
      <c r="F86" s="105" t="e">
        <f>AVERAGEIF(Report_from_Debbie!$A83:$A243,$D86,Report_from_Debbie!E83:E243)</f>
        <v>#DIV/0!</v>
      </c>
      <c r="G86" s="104" t="e">
        <f>AVERAGEIF(Report_from_Debbie!$A83:$A243,$D86,Report_from_Debbie!F83:F243)</f>
        <v>#DIV/0!</v>
      </c>
      <c r="H86" s="117" t="e">
        <f>AVERAGEIF(Report_from_Debbie!$A83:$A243,$D86,Report_from_Debbie!G83:G243)</f>
        <v>#DIV/0!</v>
      </c>
      <c r="N86" s="123" t="e">
        <f t="array" ref="N86">INDEX($B$3:$B$154, MATCH(0, COUNTIF($N$2:N85,$B$3:B$154), 0))</f>
        <v>#N/A</v>
      </c>
      <c r="O86" s="97" t="e">
        <f>AVERAGEIF(Report_from_Debbie!$B83:$B243,$N86,Report_from_Debbie!E83:E243)</f>
        <v>#DIV/0!</v>
      </c>
      <c r="P86" s="96" t="e">
        <f>AVERAGEIF(Report_from_Debbie!$B83:$B243,$N86,Report_from_Debbie!F83:F243)</f>
        <v>#DIV/0!</v>
      </c>
      <c r="Q86" s="118" t="e">
        <f>AVERAGEIF(Report_from_Debbie!$B83:$B243,$N86,Report_from_Debbie!G83:G243)</f>
        <v>#DIV/0!</v>
      </c>
      <c r="R86" s="121" t="e">
        <f t="shared" si="14"/>
        <v>#DIV/0!</v>
      </c>
      <c r="S86" s="121" t="e">
        <f t="shared" si="15"/>
        <v>#DIV/0!</v>
      </c>
      <c r="T86" s="121" t="e">
        <f t="shared" si="16"/>
        <v>#DIV/0!</v>
      </c>
      <c r="U86" s="95" t="e">
        <f t="shared" si="17"/>
        <v>#DIV/0!</v>
      </c>
      <c r="V86" s="130" t="e">
        <f t="shared" si="18"/>
        <v>#DIV/0!</v>
      </c>
    </row>
    <row r="87" spans="2:22" x14ac:dyDescent="0.4">
      <c r="B87" s="99">
        <f>Report_from_Debbie!B84</f>
        <v>0</v>
      </c>
      <c r="D87" s="93" t="e">
        <f t="array" ref="D87">INDEX($A$3:$A$154, MATCH(0, COUNTIF($D$2:D86,$A$3:A$154), 0))</f>
        <v>#N/A</v>
      </c>
      <c r="F87" s="105" t="e">
        <f>AVERAGEIF(Report_from_Debbie!$A84:$A244,$D87,Report_from_Debbie!E84:E244)</f>
        <v>#DIV/0!</v>
      </c>
      <c r="G87" s="104" t="e">
        <f>AVERAGEIF(Report_from_Debbie!$A84:$A244,$D87,Report_from_Debbie!F84:F244)</f>
        <v>#DIV/0!</v>
      </c>
      <c r="H87" s="117" t="e">
        <f>AVERAGEIF(Report_from_Debbie!$A84:$A244,$D87,Report_from_Debbie!G84:G244)</f>
        <v>#DIV/0!</v>
      </c>
      <c r="N87" s="123" t="e">
        <f t="array" ref="N87">INDEX($B$3:$B$154, MATCH(0, COUNTIF($N$2:N86,$B$3:B$154), 0))</f>
        <v>#N/A</v>
      </c>
      <c r="O87" s="97" t="e">
        <f>AVERAGEIF(Report_from_Debbie!$B84:$B244,$N87,Report_from_Debbie!E84:E244)</f>
        <v>#DIV/0!</v>
      </c>
      <c r="P87" s="96" t="e">
        <f>AVERAGEIF(Report_from_Debbie!$B84:$B244,$N87,Report_from_Debbie!F84:F244)</f>
        <v>#DIV/0!</v>
      </c>
      <c r="Q87" s="118" t="e">
        <f>AVERAGEIF(Report_from_Debbie!$B84:$B244,$N87,Report_from_Debbie!G84:G244)</f>
        <v>#DIV/0!</v>
      </c>
      <c r="R87" s="121" t="e">
        <f t="shared" si="14"/>
        <v>#DIV/0!</v>
      </c>
      <c r="S87" s="121" t="e">
        <f t="shared" si="15"/>
        <v>#DIV/0!</v>
      </c>
      <c r="T87" s="121" t="e">
        <f t="shared" si="16"/>
        <v>#DIV/0!</v>
      </c>
      <c r="U87" s="95" t="e">
        <f t="shared" si="17"/>
        <v>#DIV/0!</v>
      </c>
      <c r="V87" s="130" t="e">
        <f t="shared" si="18"/>
        <v>#DIV/0!</v>
      </c>
    </row>
    <row r="88" spans="2:22" x14ac:dyDescent="0.4">
      <c r="B88" s="99">
        <f>Report_from_Debbie!B85</f>
        <v>0</v>
      </c>
      <c r="D88" s="93" t="e">
        <f t="array" ref="D88">INDEX($A$3:$A$154, MATCH(0, COUNTIF($D$2:D87,$A$3:A$154), 0))</f>
        <v>#N/A</v>
      </c>
      <c r="F88" s="105" t="e">
        <f>AVERAGEIF(Report_from_Debbie!$A85:$A245,$D88,Report_from_Debbie!E85:E245)</f>
        <v>#DIV/0!</v>
      </c>
      <c r="G88" s="104" t="e">
        <f>AVERAGEIF(Report_from_Debbie!$A85:$A245,$D88,Report_from_Debbie!F85:F245)</f>
        <v>#DIV/0!</v>
      </c>
      <c r="H88" s="117" t="e">
        <f>AVERAGEIF(Report_from_Debbie!$A85:$A245,$D88,Report_from_Debbie!G85:G245)</f>
        <v>#DIV/0!</v>
      </c>
      <c r="N88" s="123" t="e">
        <f t="array" ref="N88">INDEX($B$3:$B$154, MATCH(0, COUNTIF($N$2:N87,$B$3:B$154), 0))</f>
        <v>#N/A</v>
      </c>
      <c r="O88" s="97" t="e">
        <f>AVERAGEIF(Report_from_Debbie!$B85:$B245,$N88,Report_from_Debbie!E85:E245)</f>
        <v>#DIV/0!</v>
      </c>
      <c r="P88" s="96" t="e">
        <f>AVERAGEIF(Report_from_Debbie!$B85:$B245,$N88,Report_from_Debbie!F85:F245)</f>
        <v>#DIV/0!</v>
      </c>
      <c r="Q88" s="118" t="e">
        <f>AVERAGEIF(Report_from_Debbie!$B85:$B245,$N88,Report_from_Debbie!G85:G245)</f>
        <v>#DIV/0!</v>
      </c>
      <c r="R88" s="121" t="e">
        <f t="shared" si="14"/>
        <v>#DIV/0!</v>
      </c>
      <c r="S88" s="121" t="e">
        <f t="shared" si="15"/>
        <v>#DIV/0!</v>
      </c>
      <c r="T88" s="121" t="e">
        <f t="shared" si="16"/>
        <v>#DIV/0!</v>
      </c>
      <c r="U88" s="95" t="e">
        <f t="shared" si="17"/>
        <v>#DIV/0!</v>
      </c>
      <c r="V88" s="130" t="e">
        <f t="shared" si="18"/>
        <v>#DIV/0!</v>
      </c>
    </row>
    <row r="89" spans="2:22" x14ac:dyDescent="0.4">
      <c r="B89" s="99">
        <f>Report_from_Debbie!B86</f>
        <v>0</v>
      </c>
      <c r="D89" s="93" t="e">
        <f t="array" ref="D89">INDEX($A$3:$A$154, MATCH(0, COUNTIF($D$2:D88,$A$3:A$154), 0))</f>
        <v>#N/A</v>
      </c>
      <c r="F89" s="105" t="e">
        <f>AVERAGEIF(Report_from_Debbie!$A86:$A246,$D89,Report_from_Debbie!E86:E246)</f>
        <v>#DIV/0!</v>
      </c>
      <c r="G89" s="104" t="e">
        <f>AVERAGEIF(Report_from_Debbie!$A86:$A246,$D89,Report_from_Debbie!F86:F246)</f>
        <v>#DIV/0!</v>
      </c>
      <c r="H89" s="117" t="e">
        <f>AVERAGEIF(Report_from_Debbie!$A86:$A246,$D89,Report_from_Debbie!G86:G246)</f>
        <v>#DIV/0!</v>
      </c>
      <c r="N89" s="123" t="e">
        <f t="array" ref="N89">INDEX($B$3:$B$154, MATCH(0, COUNTIF($N$2:N88,$B$3:B$154), 0))</f>
        <v>#N/A</v>
      </c>
      <c r="O89" s="97" t="e">
        <f>AVERAGEIF(Report_from_Debbie!$B86:$B246,$N89,Report_from_Debbie!E86:E246)</f>
        <v>#DIV/0!</v>
      </c>
      <c r="P89" s="96" t="e">
        <f>AVERAGEIF(Report_from_Debbie!$B86:$B246,$N89,Report_from_Debbie!F86:F246)</f>
        <v>#DIV/0!</v>
      </c>
      <c r="Q89" s="118" t="e">
        <f>AVERAGEIF(Report_from_Debbie!$B86:$B246,$N89,Report_from_Debbie!G86:G246)</f>
        <v>#DIV/0!</v>
      </c>
      <c r="R89" s="121" t="e">
        <f t="shared" si="14"/>
        <v>#DIV/0!</v>
      </c>
      <c r="S89" s="121" t="e">
        <f t="shared" si="15"/>
        <v>#DIV/0!</v>
      </c>
      <c r="T89" s="121" t="e">
        <f t="shared" si="16"/>
        <v>#DIV/0!</v>
      </c>
      <c r="U89" s="95" t="e">
        <f t="shared" si="17"/>
        <v>#DIV/0!</v>
      </c>
      <c r="V89" s="130" t="e">
        <f t="shared" si="18"/>
        <v>#DIV/0!</v>
      </c>
    </row>
    <row r="90" spans="2:22" x14ac:dyDescent="0.4">
      <c r="B90" s="99">
        <f>Report_from_Debbie!B87</f>
        <v>0</v>
      </c>
      <c r="D90" s="93" t="e">
        <f t="array" ref="D90">INDEX($A$3:$A$154, MATCH(0, COUNTIF($D$2:D89,$A$3:A$154), 0))</f>
        <v>#N/A</v>
      </c>
      <c r="F90" s="105" t="e">
        <f>AVERAGEIF(Report_from_Debbie!$A87:$A247,$D90,Report_from_Debbie!E87:E247)</f>
        <v>#DIV/0!</v>
      </c>
      <c r="G90" s="104" t="e">
        <f>AVERAGEIF(Report_from_Debbie!$A87:$A247,$D90,Report_from_Debbie!F87:F247)</f>
        <v>#DIV/0!</v>
      </c>
      <c r="H90" s="117" t="e">
        <f>AVERAGEIF(Report_from_Debbie!$A87:$A247,$D90,Report_from_Debbie!G87:G247)</f>
        <v>#DIV/0!</v>
      </c>
      <c r="N90" s="123" t="e">
        <f t="array" ref="N90">INDEX($B$3:$B$154, MATCH(0, COUNTIF($N$2:N89,$B$3:B$154), 0))</f>
        <v>#N/A</v>
      </c>
      <c r="O90" s="97" t="e">
        <f>AVERAGEIF(Report_from_Debbie!$B87:$B247,$N90,Report_from_Debbie!E87:E247)</f>
        <v>#DIV/0!</v>
      </c>
      <c r="P90" s="96" t="e">
        <f>AVERAGEIF(Report_from_Debbie!$B87:$B247,$N90,Report_from_Debbie!F87:F247)</f>
        <v>#DIV/0!</v>
      </c>
      <c r="Q90" s="118" t="e">
        <f>AVERAGEIF(Report_from_Debbie!$B87:$B247,$N90,Report_from_Debbie!G87:G247)</f>
        <v>#DIV/0!</v>
      </c>
      <c r="R90" s="121" t="e">
        <f t="shared" si="14"/>
        <v>#DIV/0!</v>
      </c>
      <c r="S90" s="121" t="e">
        <f t="shared" si="15"/>
        <v>#DIV/0!</v>
      </c>
      <c r="T90" s="121" t="e">
        <f t="shared" si="16"/>
        <v>#DIV/0!</v>
      </c>
      <c r="U90" s="95" t="e">
        <f t="shared" si="17"/>
        <v>#DIV/0!</v>
      </c>
      <c r="V90" s="130" t="e">
        <f t="shared" si="18"/>
        <v>#DIV/0!</v>
      </c>
    </row>
    <row r="91" spans="2:22" x14ac:dyDescent="0.4">
      <c r="B91" s="99">
        <f>Report_from_Debbie!B88</f>
        <v>0</v>
      </c>
      <c r="D91" s="93" t="e">
        <f t="array" ref="D91">INDEX($A$3:$A$154, MATCH(0, COUNTIF($D$2:D90,$A$3:A$154), 0))</f>
        <v>#N/A</v>
      </c>
      <c r="F91" s="105" t="e">
        <f>AVERAGEIF(Report_from_Debbie!$A88:$A248,$D91,Report_from_Debbie!E88:E248)</f>
        <v>#DIV/0!</v>
      </c>
      <c r="G91" s="104" t="e">
        <f>AVERAGEIF(Report_from_Debbie!$A88:$A248,$D91,Report_from_Debbie!F88:F248)</f>
        <v>#DIV/0!</v>
      </c>
      <c r="H91" s="117" t="e">
        <f>AVERAGEIF(Report_from_Debbie!$A88:$A248,$D91,Report_from_Debbie!G88:G248)</f>
        <v>#DIV/0!</v>
      </c>
      <c r="N91" s="123" t="e">
        <f t="array" ref="N91">INDEX($B$3:$B$154, MATCH(0, COUNTIF($N$2:N90,$B$3:B$154), 0))</f>
        <v>#N/A</v>
      </c>
      <c r="O91" s="97" t="e">
        <f>AVERAGEIF(Report_from_Debbie!$B88:$B248,$N91,Report_from_Debbie!E88:E248)</f>
        <v>#DIV/0!</v>
      </c>
      <c r="P91" s="96" t="e">
        <f>AVERAGEIF(Report_from_Debbie!$B88:$B248,$N91,Report_from_Debbie!F88:F248)</f>
        <v>#DIV/0!</v>
      </c>
      <c r="Q91" s="118" t="e">
        <f>AVERAGEIF(Report_from_Debbie!$B88:$B248,$N91,Report_from_Debbie!G88:G248)</f>
        <v>#DIV/0!</v>
      </c>
      <c r="R91" s="121" t="e">
        <f t="shared" si="14"/>
        <v>#DIV/0!</v>
      </c>
      <c r="S91" s="121" t="e">
        <f t="shared" si="15"/>
        <v>#DIV/0!</v>
      </c>
      <c r="T91" s="121" t="e">
        <f t="shared" si="16"/>
        <v>#DIV/0!</v>
      </c>
      <c r="U91" s="95" t="e">
        <f t="shared" si="17"/>
        <v>#DIV/0!</v>
      </c>
      <c r="V91" s="130" t="e">
        <f t="shared" si="18"/>
        <v>#DIV/0!</v>
      </c>
    </row>
    <row r="92" spans="2:22" x14ac:dyDescent="0.4">
      <c r="B92" s="99">
        <f>Report_from_Debbie!B89</f>
        <v>0</v>
      </c>
      <c r="D92" s="93" t="e">
        <f t="array" ref="D92">INDEX($A$3:$A$154, MATCH(0, COUNTIF($D$2:D91,$A$3:A$154), 0))</f>
        <v>#N/A</v>
      </c>
      <c r="F92" s="105" t="e">
        <f>AVERAGEIF(Report_from_Debbie!$A89:$A249,$D92,Report_from_Debbie!E89:E249)</f>
        <v>#DIV/0!</v>
      </c>
      <c r="G92" s="104" t="e">
        <f>AVERAGEIF(Report_from_Debbie!$A89:$A249,$D92,Report_from_Debbie!F89:F249)</f>
        <v>#DIV/0!</v>
      </c>
      <c r="H92" s="117" t="e">
        <f>AVERAGEIF(Report_from_Debbie!$A89:$A249,$D92,Report_from_Debbie!G89:G249)</f>
        <v>#DIV/0!</v>
      </c>
      <c r="N92" s="123" t="e">
        <f t="array" ref="N92">INDEX($B$3:$B$154, MATCH(0, COUNTIF($N$2:N91,$B$3:B$154), 0))</f>
        <v>#N/A</v>
      </c>
      <c r="O92" s="97" t="e">
        <f>AVERAGEIF(Report_from_Debbie!$B89:$B249,$N92,Report_from_Debbie!E89:E249)</f>
        <v>#DIV/0!</v>
      </c>
      <c r="P92" s="96" t="e">
        <f>AVERAGEIF(Report_from_Debbie!$B89:$B249,$N92,Report_from_Debbie!F89:F249)</f>
        <v>#DIV/0!</v>
      </c>
      <c r="Q92" s="118" t="e">
        <f>AVERAGEIF(Report_from_Debbie!$B89:$B249,$N92,Report_from_Debbie!G89:G249)</f>
        <v>#DIV/0!</v>
      </c>
      <c r="R92" s="121" t="e">
        <f t="shared" si="14"/>
        <v>#DIV/0!</v>
      </c>
      <c r="S92" s="121" t="e">
        <f t="shared" si="15"/>
        <v>#DIV/0!</v>
      </c>
      <c r="T92" s="121" t="e">
        <f t="shared" si="16"/>
        <v>#DIV/0!</v>
      </c>
      <c r="U92" s="95" t="e">
        <f t="shared" si="17"/>
        <v>#DIV/0!</v>
      </c>
      <c r="V92" s="130" t="e">
        <f t="shared" si="18"/>
        <v>#DIV/0!</v>
      </c>
    </row>
    <row r="93" spans="2:22" x14ac:dyDescent="0.4">
      <c r="B93" s="99">
        <f>Report_from_Debbie!B90</f>
        <v>0</v>
      </c>
      <c r="D93" s="93" t="e">
        <f t="array" ref="D93">INDEX($A$3:$A$154, MATCH(0, COUNTIF($D$2:D92,$A$3:A$154), 0))</f>
        <v>#N/A</v>
      </c>
      <c r="F93" s="105" t="e">
        <f>AVERAGEIF(Report_from_Debbie!$A90:$A250,$D93,Report_from_Debbie!E90:E250)</f>
        <v>#DIV/0!</v>
      </c>
      <c r="G93" s="104" t="e">
        <f>AVERAGEIF(Report_from_Debbie!$A90:$A250,$D93,Report_from_Debbie!F90:F250)</f>
        <v>#DIV/0!</v>
      </c>
      <c r="H93" s="117" t="e">
        <f>AVERAGEIF(Report_from_Debbie!$A90:$A250,$D93,Report_from_Debbie!G90:G250)</f>
        <v>#DIV/0!</v>
      </c>
      <c r="N93" s="123" t="e">
        <f t="array" ref="N93">INDEX($B$3:$B$154, MATCH(0, COUNTIF($N$2:N92,$B$3:B$154), 0))</f>
        <v>#N/A</v>
      </c>
      <c r="O93" s="97" t="e">
        <f>AVERAGEIF(Report_from_Debbie!$B90:$B250,$N93,Report_from_Debbie!E90:E250)</f>
        <v>#DIV/0!</v>
      </c>
      <c r="P93" s="96" t="e">
        <f>AVERAGEIF(Report_from_Debbie!$B90:$B250,$N93,Report_from_Debbie!F90:F250)</f>
        <v>#DIV/0!</v>
      </c>
      <c r="Q93" s="118" t="e">
        <f>AVERAGEIF(Report_from_Debbie!$B90:$B250,$N93,Report_from_Debbie!G90:G250)</f>
        <v>#DIV/0!</v>
      </c>
      <c r="R93" s="121" t="e">
        <f t="shared" si="14"/>
        <v>#DIV/0!</v>
      </c>
      <c r="S93" s="121" t="e">
        <f t="shared" si="15"/>
        <v>#DIV/0!</v>
      </c>
      <c r="T93" s="121" t="e">
        <f t="shared" si="16"/>
        <v>#DIV/0!</v>
      </c>
      <c r="U93" s="95" t="e">
        <f t="shared" si="17"/>
        <v>#DIV/0!</v>
      </c>
      <c r="V93" s="130" t="e">
        <f t="shared" si="18"/>
        <v>#DIV/0!</v>
      </c>
    </row>
    <row r="94" spans="2:22" x14ac:dyDescent="0.4">
      <c r="B94" s="99">
        <f>Report_from_Debbie!B91</f>
        <v>0</v>
      </c>
      <c r="D94" s="93" t="e">
        <f t="array" ref="D94">INDEX($A$3:$A$154, MATCH(0, COUNTIF($D$2:D93,$A$3:A$154), 0))</f>
        <v>#N/A</v>
      </c>
      <c r="F94" s="105" t="e">
        <f>AVERAGEIF(Report_from_Debbie!$A91:$A251,$D94,Report_from_Debbie!E91:E251)</f>
        <v>#DIV/0!</v>
      </c>
      <c r="G94" s="104" t="e">
        <f>AVERAGEIF(Report_from_Debbie!$A91:$A251,$D94,Report_from_Debbie!F91:F251)</f>
        <v>#DIV/0!</v>
      </c>
      <c r="H94" s="117" t="e">
        <f>AVERAGEIF(Report_from_Debbie!$A91:$A251,$D94,Report_from_Debbie!G91:G251)</f>
        <v>#DIV/0!</v>
      </c>
      <c r="N94" s="123" t="e">
        <f t="array" ref="N94">INDEX($B$3:$B$154, MATCH(0, COUNTIF($N$2:N93,$B$3:B$154), 0))</f>
        <v>#N/A</v>
      </c>
      <c r="O94" s="97" t="e">
        <f>AVERAGEIF(Report_from_Debbie!$B91:$B251,$N94,Report_from_Debbie!E91:E251)</f>
        <v>#DIV/0!</v>
      </c>
      <c r="P94" s="96" t="e">
        <f>AVERAGEIF(Report_from_Debbie!$B91:$B251,$N94,Report_from_Debbie!F91:F251)</f>
        <v>#DIV/0!</v>
      </c>
      <c r="Q94" s="118" t="e">
        <f>AVERAGEIF(Report_from_Debbie!$B91:$B251,$N94,Report_from_Debbie!G91:G251)</f>
        <v>#DIV/0!</v>
      </c>
      <c r="R94" s="121" t="e">
        <f t="shared" si="14"/>
        <v>#DIV/0!</v>
      </c>
      <c r="S94" s="121" t="e">
        <f t="shared" si="15"/>
        <v>#DIV/0!</v>
      </c>
      <c r="T94" s="121" t="e">
        <f t="shared" si="16"/>
        <v>#DIV/0!</v>
      </c>
      <c r="U94" s="95" t="e">
        <f t="shared" si="17"/>
        <v>#DIV/0!</v>
      </c>
      <c r="V94" s="130" t="e">
        <f t="shared" si="18"/>
        <v>#DIV/0!</v>
      </c>
    </row>
    <row r="95" spans="2:22" x14ac:dyDescent="0.4">
      <c r="B95" s="99">
        <f>Report_from_Debbie!B92</f>
        <v>0</v>
      </c>
      <c r="D95" s="93" t="e">
        <f t="array" ref="D95">INDEX($A$3:$A$154, MATCH(0, COUNTIF($D$2:D94,$A$3:A$154), 0))</f>
        <v>#N/A</v>
      </c>
      <c r="F95" s="105" t="e">
        <f>AVERAGEIF(Report_from_Debbie!$A92:$A252,$D95,Report_from_Debbie!E92:E252)</f>
        <v>#DIV/0!</v>
      </c>
      <c r="G95" s="104" t="e">
        <f>AVERAGEIF(Report_from_Debbie!$A92:$A252,$D95,Report_from_Debbie!F92:F252)</f>
        <v>#DIV/0!</v>
      </c>
      <c r="H95" s="117" t="e">
        <f>AVERAGEIF(Report_from_Debbie!$A92:$A252,$D95,Report_from_Debbie!G92:G252)</f>
        <v>#DIV/0!</v>
      </c>
      <c r="N95" s="123" t="e">
        <f t="array" ref="N95">INDEX($B$3:$B$154, MATCH(0, COUNTIF($N$2:N94,$B$3:B$154), 0))</f>
        <v>#N/A</v>
      </c>
      <c r="O95" s="97" t="e">
        <f>AVERAGEIF(Report_from_Debbie!$B92:$B252,$N95,Report_from_Debbie!E92:E252)</f>
        <v>#DIV/0!</v>
      </c>
      <c r="P95" s="96" t="e">
        <f>AVERAGEIF(Report_from_Debbie!$B92:$B252,$N95,Report_from_Debbie!F92:F252)</f>
        <v>#DIV/0!</v>
      </c>
      <c r="Q95" s="118" t="e">
        <f>AVERAGEIF(Report_from_Debbie!$B92:$B252,$N95,Report_from_Debbie!G92:G252)</f>
        <v>#DIV/0!</v>
      </c>
      <c r="R95" s="121" t="e">
        <f t="shared" si="14"/>
        <v>#DIV/0!</v>
      </c>
      <c r="S95" s="121" t="e">
        <f t="shared" si="15"/>
        <v>#DIV/0!</v>
      </c>
      <c r="T95" s="121" t="e">
        <f t="shared" si="16"/>
        <v>#DIV/0!</v>
      </c>
      <c r="U95" s="95" t="e">
        <f t="shared" si="17"/>
        <v>#DIV/0!</v>
      </c>
      <c r="V95" s="130" t="e">
        <f t="shared" si="18"/>
        <v>#DIV/0!</v>
      </c>
    </row>
    <row r="96" spans="2:22" x14ac:dyDescent="0.4">
      <c r="B96" s="99">
        <f>Report_from_Debbie!B93</f>
        <v>0</v>
      </c>
      <c r="D96" s="93" t="e">
        <f t="array" ref="D96">INDEX($A$3:$A$154, MATCH(0, COUNTIF($D$2:D95,$A$3:A$154), 0))</f>
        <v>#N/A</v>
      </c>
      <c r="F96" s="105" t="e">
        <f>AVERAGEIF(Report_from_Debbie!$A93:$A253,$D96,Report_from_Debbie!E93:E253)</f>
        <v>#DIV/0!</v>
      </c>
      <c r="G96" s="104" t="e">
        <f>AVERAGEIF(Report_from_Debbie!$A93:$A253,$D96,Report_from_Debbie!F93:F253)</f>
        <v>#DIV/0!</v>
      </c>
      <c r="H96" s="117" t="e">
        <f>AVERAGEIF(Report_from_Debbie!$A93:$A253,$D96,Report_from_Debbie!G93:G253)</f>
        <v>#DIV/0!</v>
      </c>
      <c r="N96" s="123" t="e">
        <f t="array" ref="N96">INDEX($B$3:$B$154, MATCH(0, COUNTIF($N$2:N95,$B$3:B$154), 0))</f>
        <v>#N/A</v>
      </c>
      <c r="O96" s="97" t="e">
        <f>AVERAGEIF(Report_from_Debbie!$B93:$B253,$N96,Report_from_Debbie!E93:E253)</f>
        <v>#DIV/0!</v>
      </c>
      <c r="P96" s="96" t="e">
        <f>AVERAGEIF(Report_from_Debbie!$B93:$B253,$N96,Report_from_Debbie!F93:F253)</f>
        <v>#DIV/0!</v>
      </c>
      <c r="Q96" s="118" t="e">
        <f>AVERAGEIF(Report_from_Debbie!$B93:$B253,$N96,Report_from_Debbie!G93:G253)</f>
        <v>#DIV/0!</v>
      </c>
      <c r="R96" s="121" t="e">
        <f t="shared" si="14"/>
        <v>#DIV/0!</v>
      </c>
      <c r="S96" s="121" t="e">
        <f t="shared" si="15"/>
        <v>#DIV/0!</v>
      </c>
      <c r="T96" s="121" t="e">
        <f t="shared" si="16"/>
        <v>#DIV/0!</v>
      </c>
      <c r="U96" s="95" t="e">
        <f t="shared" si="17"/>
        <v>#DIV/0!</v>
      </c>
      <c r="V96" s="130" t="e">
        <f t="shared" si="18"/>
        <v>#DIV/0!</v>
      </c>
    </row>
    <row r="97" spans="2:22" x14ac:dyDescent="0.4">
      <c r="B97" s="99">
        <f>Report_from_Debbie!B94</f>
        <v>0</v>
      </c>
      <c r="D97" s="93" t="e">
        <f t="array" ref="D97">INDEX($A$3:$A$154, MATCH(0, COUNTIF($D$2:D96,$A$3:A$154), 0))</f>
        <v>#N/A</v>
      </c>
      <c r="F97" s="105" t="e">
        <f>AVERAGEIF(Report_from_Debbie!$A94:$A254,$D97,Report_from_Debbie!E94:E254)</f>
        <v>#DIV/0!</v>
      </c>
      <c r="G97" s="104" t="e">
        <f>AVERAGEIF(Report_from_Debbie!$A94:$A254,$D97,Report_from_Debbie!F94:F254)</f>
        <v>#DIV/0!</v>
      </c>
      <c r="H97" s="117" t="e">
        <f>AVERAGEIF(Report_from_Debbie!$A94:$A254,$D97,Report_from_Debbie!G94:G254)</f>
        <v>#DIV/0!</v>
      </c>
      <c r="N97" s="123" t="e">
        <f t="array" ref="N97">INDEX($B$3:$B$154, MATCH(0, COUNTIF($N$2:N96,$B$3:B$154), 0))</f>
        <v>#N/A</v>
      </c>
      <c r="O97" s="97" t="e">
        <f>AVERAGEIF(Report_from_Debbie!$B94:$B254,$N97,Report_from_Debbie!E94:E254)</f>
        <v>#DIV/0!</v>
      </c>
      <c r="P97" s="96" t="e">
        <f>AVERAGEIF(Report_from_Debbie!$B94:$B254,$N97,Report_from_Debbie!F94:F254)</f>
        <v>#DIV/0!</v>
      </c>
      <c r="Q97" s="118" t="e">
        <f>AVERAGEIF(Report_from_Debbie!$B94:$B254,$N97,Report_from_Debbie!G94:G254)</f>
        <v>#DIV/0!</v>
      </c>
      <c r="R97" s="121" t="e">
        <f t="shared" si="14"/>
        <v>#DIV/0!</v>
      </c>
      <c r="S97" s="121" t="e">
        <f t="shared" si="15"/>
        <v>#DIV/0!</v>
      </c>
      <c r="T97" s="121" t="e">
        <f t="shared" si="16"/>
        <v>#DIV/0!</v>
      </c>
      <c r="U97" s="95" t="e">
        <f t="shared" si="17"/>
        <v>#DIV/0!</v>
      </c>
      <c r="V97" s="130" t="e">
        <f t="shared" si="18"/>
        <v>#DIV/0!</v>
      </c>
    </row>
    <row r="98" spans="2:22" x14ac:dyDescent="0.4">
      <c r="B98" s="99">
        <f>Report_from_Debbie!B95</f>
        <v>0</v>
      </c>
      <c r="D98" s="93" t="e">
        <f t="array" ref="D98">INDEX($A$3:$A$154, MATCH(0, COUNTIF($D$2:D97,$A$3:A$154), 0))</f>
        <v>#N/A</v>
      </c>
      <c r="F98" s="105" t="e">
        <f>AVERAGEIF(Report_from_Debbie!$A95:$A255,$D98,Report_from_Debbie!E95:E255)</f>
        <v>#DIV/0!</v>
      </c>
      <c r="G98" s="104" t="e">
        <f>AVERAGEIF(Report_from_Debbie!$A95:$A255,$D98,Report_from_Debbie!F95:F255)</f>
        <v>#DIV/0!</v>
      </c>
      <c r="H98" s="117" t="e">
        <f>AVERAGEIF(Report_from_Debbie!$A95:$A255,$D98,Report_from_Debbie!G95:G255)</f>
        <v>#DIV/0!</v>
      </c>
      <c r="N98" s="123" t="e">
        <f t="array" ref="N98">INDEX($B$3:$B$154, MATCH(0, COUNTIF($N$2:N97,$B$3:B$154), 0))</f>
        <v>#N/A</v>
      </c>
      <c r="O98" s="97" t="e">
        <f>AVERAGEIF(Report_from_Debbie!$B95:$B255,$N98,Report_from_Debbie!E95:E255)</f>
        <v>#DIV/0!</v>
      </c>
      <c r="P98" s="96" t="e">
        <f>AVERAGEIF(Report_from_Debbie!$B95:$B255,$N98,Report_from_Debbie!F95:F255)</f>
        <v>#DIV/0!</v>
      </c>
      <c r="Q98" s="118" t="e">
        <f>AVERAGEIF(Report_from_Debbie!$B95:$B255,$N98,Report_from_Debbie!G95:G255)</f>
        <v>#DIV/0!</v>
      </c>
      <c r="R98" s="121" t="e">
        <f t="shared" si="14"/>
        <v>#DIV/0!</v>
      </c>
      <c r="S98" s="121" t="e">
        <f t="shared" si="15"/>
        <v>#DIV/0!</v>
      </c>
      <c r="T98" s="121" t="e">
        <f t="shared" si="16"/>
        <v>#DIV/0!</v>
      </c>
      <c r="U98" s="95" t="e">
        <f t="shared" si="17"/>
        <v>#DIV/0!</v>
      </c>
      <c r="V98" s="130" t="e">
        <f t="shared" si="18"/>
        <v>#DIV/0!</v>
      </c>
    </row>
    <row r="99" spans="2:22" x14ac:dyDescent="0.4">
      <c r="B99" s="99">
        <f>Report_from_Debbie!B96</f>
        <v>0</v>
      </c>
      <c r="D99" s="93" t="e">
        <f t="array" ref="D99">INDEX($A$3:$A$154, MATCH(0, COUNTIF($D$2:D98,$A$3:A$154), 0))</f>
        <v>#N/A</v>
      </c>
      <c r="F99" s="105" t="e">
        <f>AVERAGEIF(Report_from_Debbie!$A96:$A256,$D99,Report_from_Debbie!E96:E256)</f>
        <v>#DIV/0!</v>
      </c>
      <c r="G99" s="104" t="e">
        <f>AVERAGEIF(Report_from_Debbie!$A96:$A256,$D99,Report_from_Debbie!F96:F256)</f>
        <v>#DIV/0!</v>
      </c>
      <c r="H99" s="117" t="e">
        <f>AVERAGEIF(Report_from_Debbie!$A96:$A256,$D99,Report_from_Debbie!G96:G256)</f>
        <v>#DIV/0!</v>
      </c>
      <c r="N99" s="123" t="e">
        <f t="array" ref="N99">INDEX($B$3:$B$154, MATCH(0, COUNTIF($N$2:N98,$B$3:B$154), 0))</f>
        <v>#N/A</v>
      </c>
      <c r="O99" s="97" t="e">
        <f>AVERAGEIF(Report_from_Debbie!$B96:$B256,$N99,Report_from_Debbie!E96:E256)</f>
        <v>#DIV/0!</v>
      </c>
      <c r="P99" s="96" t="e">
        <f>AVERAGEIF(Report_from_Debbie!$B96:$B256,$N99,Report_from_Debbie!F96:F256)</f>
        <v>#DIV/0!</v>
      </c>
      <c r="Q99" s="118" t="e">
        <f>AVERAGEIF(Report_from_Debbie!$B96:$B256,$N99,Report_from_Debbie!G96:G256)</f>
        <v>#DIV/0!</v>
      </c>
      <c r="R99" s="121" t="e">
        <f t="shared" si="14"/>
        <v>#DIV/0!</v>
      </c>
      <c r="S99" s="121" t="e">
        <f t="shared" si="15"/>
        <v>#DIV/0!</v>
      </c>
      <c r="T99" s="121" t="e">
        <f t="shared" si="16"/>
        <v>#DIV/0!</v>
      </c>
      <c r="U99" s="95" t="e">
        <f t="shared" si="17"/>
        <v>#DIV/0!</v>
      </c>
      <c r="V99" s="130" t="e">
        <f t="shared" si="18"/>
        <v>#DIV/0!</v>
      </c>
    </row>
    <row r="100" spans="2:22" x14ac:dyDescent="0.4">
      <c r="B100" s="99">
        <f>Report_from_Debbie!B97</f>
        <v>0</v>
      </c>
      <c r="D100" s="93" t="e">
        <f t="array" ref="D100">INDEX($A$3:$A$154, MATCH(0, COUNTIF($D$2:D99,$A$3:A$154), 0))</f>
        <v>#N/A</v>
      </c>
      <c r="F100" s="105" t="e">
        <f>AVERAGEIF(Report_from_Debbie!$A97:$A257,$D100,Report_from_Debbie!E97:E257)</f>
        <v>#DIV/0!</v>
      </c>
      <c r="G100" s="104" t="e">
        <f>AVERAGEIF(Report_from_Debbie!$A97:$A257,$D100,Report_from_Debbie!F97:F257)</f>
        <v>#DIV/0!</v>
      </c>
      <c r="H100" s="117" t="e">
        <f>AVERAGEIF(Report_from_Debbie!$A97:$A257,$D100,Report_from_Debbie!G97:G257)</f>
        <v>#DIV/0!</v>
      </c>
      <c r="N100" s="123" t="e">
        <f t="array" ref="N100">INDEX($B$3:$B$154, MATCH(0, COUNTIF($N$2:N99,$B$3:B$154), 0))</f>
        <v>#N/A</v>
      </c>
      <c r="O100" s="97" t="e">
        <f>AVERAGEIF(Report_from_Debbie!$B97:$B257,$N100,Report_from_Debbie!E97:E257)</f>
        <v>#DIV/0!</v>
      </c>
      <c r="P100" s="96" t="e">
        <f>AVERAGEIF(Report_from_Debbie!$B97:$B257,$N100,Report_from_Debbie!F97:F257)</f>
        <v>#DIV/0!</v>
      </c>
      <c r="Q100" s="118" t="e">
        <f>AVERAGEIF(Report_from_Debbie!$B97:$B257,$N100,Report_from_Debbie!G97:G257)</f>
        <v>#DIV/0!</v>
      </c>
      <c r="R100" s="121" t="e">
        <f t="shared" si="14"/>
        <v>#DIV/0!</v>
      </c>
      <c r="S100" s="121" t="e">
        <f t="shared" si="15"/>
        <v>#DIV/0!</v>
      </c>
      <c r="T100" s="121" t="e">
        <f t="shared" si="16"/>
        <v>#DIV/0!</v>
      </c>
      <c r="U100" s="95" t="e">
        <f t="shared" si="17"/>
        <v>#DIV/0!</v>
      </c>
      <c r="V100" s="130" t="e">
        <f t="shared" si="18"/>
        <v>#DIV/0!</v>
      </c>
    </row>
    <row r="101" spans="2:22" x14ac:dyDescent="0.4">
      <c r="B101" s="99">
        <f>Report_from_Debbie!B98</f>
        <v>0</v>
      </c>
      <c r="D101" s="93" t="e">
        <f t="array" ref="D101">INDEX($A$3:$A$154, MATCH(0, COUNTIF($D$2:D100,$A$3:A$154), 0))</f>
        <v>#N/A</v>
      </c>
      <c r="F101" s="105" t="e">
        <f>AVERAGEIF(Report_from_Debbie!$A98:$A258,$D101,Report_from_Debbie!E98:E258)</f>
        <v>#DIV/0!</v>
      </c>
      <c r="G101" s="104" t="e">
        <f>AVERAGEIF(Report_from_Debbie!$A98:$A258,$D101,Report_from_Debbie!F98:F258)</f>
        <v>#DIV/0!</v>
      </c>
      <c r="H101" s="117" t="e">
        <f>AVERAGEIF(Report_from_Debbie!$A98:$A258,$D101,Report_from_Debbie!G98:G258)</f>
        <v>#DIV/0!</v>
      </c>
      <c r="N101" s="123" t="e">
        <f t="array" ref="N101">INDEX($B$3:$B$154, MATCH(0, COUNTIF($N$2:N100,$B$3:B$154), 0))</f>
        <v>#N/A</v>
      </c>
      <c r="O101" s="97" t="e">
        <f>AVERAGEIF(Report_from_Debbie!$B98:$B258,$N101,Report_from_Debbie!E98:E258)</f>
        <v>#DIV/0!</v>
      </c>
      <c r="P101" s="96" t="e">
        <f>AVERAGEIF(Report_from_Debbie!$B98:$B258,$N101,Report_from_Debbie!F98:F258)</f>
        <v>#DIV/0!</v>
      </c>
      <c r="Q101" s="118" t="e">
        <f>AVERAGEIF(Report_from_Debbie!$B98:$B258,$N101,Report_from_Debbie!G98:G258)</f>
        <v>#DIV/0!</v>
      </c>
      <c r="R101" s="121" t="e">
        <f t="shared" si="14"/>
        <v>#DIV/0!</v>
      </c>
      <c r="S101" s="121" t="e">
        <f t="shared" si="15"/>
        <v>#DIV/0!</v>
      </c>
      <c r="T101" s="121" t="e">
        <f t="shared" si="16"/>
        <v>#DIV/0!</v>
      </c>
      <c r="U101" s="95" t="e">
        <f t="shared" si="17"/>
        <v>#DIV/0!</v>
      </c>
      <c r="V101" s="130" t="e">
        <f t="shared" si="18"/>
        <v>#DIV/0!</v>
      </c>
    </row>
    <row r="102" spans="2:22" x14ac:dyDescent="0.4">
      <c r="B102" s="99">
        <f>Report_from_Debbie!B99</f>
        <v>0</v>
      </c>
      <c r="D102" s="93" t="e">
        <f t="array" ref="D102">INDEX($A$3:$A$154, MATCH(0, COUNTIF($D$2:D101,$A$3:A$154), 0))</f>
        <v>#N/A</v>
      </c>
      <c r="F102" s="105" t="e">
        <f>AVERAGEIF(Report_from_Debbie!$A99:$A259,$D102,Report_from_Debbie!E99:E259)</f>
        <v>#DIV/0!</v>
      </c>
      <c r="G102" s="104" t="e">
        <f>AVERAGEIF(Report_from_Debbie!$A99:$A259,$D102,Report_from_Debbie!F99:F259)</f>
        <v>#DIV/0!</v>
      </c>
      <c r="H102" s="117" t="e">
        <f>AVERAGEIF(Report_from_Debbie!$A99:$A259,$D102,Report_from_Debbie!G99:G259)</f>
        <v>#DIV/0!</v>
      </c>
      <c r="N102" s="123" t="e">
        <f t="array" ref="N102">INDEX($B$3:$B$154, MATCH(0, COUNTIF($N$2:N101,$B$3:B$154), 0))</f>
        <v>#N/A</v>
      </c>
      <c r="O102" s="97" t="e">
        <f>AVERAGEIF(Report_from_Debbie!$B99:$B259,$N102,Report_from_Debbie!E99:E259)</f>
        <v>#DIV/0!</v>
      </c>
      <c r="P102" s="96" t="e">
        <f>AVERAGEIF(Report_from_Debbie!$B99:$B259,$N102,Report_from_Debbie!F99:F259)</f>
        <v>#DIV/0!</v>
      </c>
      <c r="Q102" s="118" t="e">
        <f>AVERAGEIF(Report_from_Debbie!$B99:$B259,$N102,Report_from_Debbie!G99:G259)</f>
        <v>#DIV/0!</v>
      </c>
      <c r="R102" s="121" t="e">
        <f t="shared" si="14"/>
        <v>#DIV/0!</v>
      </c>
      <c r="S102" s="121" t="e">
        <f t="shared" si="15"/>
        <v>#DIV/0!</v>
      </c>
      <c r="T102" s="121" t="e">
        <f t="shared" si="16"/>
        <v>#DIV/0!</v>
      </c>
      <c r="U102" s="95" t="e">
        <f t="shared" si="17"/>
        <v>#DIV/0!</v>
      </c>
      <c r="V102" s="130" t="e">
        <f t="shared" si="18"/>
        <v>#DIV/0!</v>
      </c>
    </row>
    <row r="103" spans="2:22" x14ac:dyDescent="0.4">
      <c r="B103" s="99">
        <f>Report_from_Debbie!B100</f>
        <v>0</v>
      </c>
      <c r="D103" s="93" t="e">
        <f t="array" ref="D103">INDEX($A$3:$A$154, MATCH(0, COUNTIF($D$2:D102,$A$3:A$154), 0))</f>
        <v>#N/A</v>
      </c>
      <c r="F103" s="105" t="e">
        <f>AVERAGEIF(Report_from_Debbie!$A100:$A260,$D103,Report_from_Debbie!E100:E260)</f>
        <v>#DIV/0!</v>
      </c>
      <c r="G103" s="104" t="e">
        <f>AVERAGEIF(Report_from_Debbie!$A100:$A260,$D103,Report_from_Debbie!F100:F260)</f>
        <v>#DIV/0!</v>
      </c>
      <c r="H103" s="117" t="e">
        <f>AVERAGEIF(Report_from_Debbie!$A100:$A260,$D103,Report_from_Debbie!G100:G260)</f>
        <v>#DIV/0!</v>
      </c>
      <c r="N103" s="123" t="e">
        <f t="array" ref="N103">INDEX($B$3:$B$154, MATCH(0, COUNTIF($N$2:N102,$B$3:B$154), 0))</f>
        <v>#N/A</v>
      </c>
      <c r="O103" s="97" t="e">
        <f>AVERAGEIF(Report_from_Debbie!$B100:$B260,$N103,Report_from_Debbie!E100:E260)</f>
        <v>#DIV/0!</v>
      </c>
      <c r="P103" s="96" t="e">
        <f>AVERAGEIF(Report_from_Debbie!$B100:$B260,$N103,Report_from_Debbie!F100:F260)</f>
        <v>#DIV/0!</v>
      </c>
      <c r="Q103" s="118" t="e">
        <f>AVERAGEIF(Report_from_Debbie!$B100:$B260,$N103,Report_from_Debbie!G100:G260)</f>
        <v>#DIV/0!</v>
      </c>
      <c r="R103" s="121" t="e">
        <f t="shared" si="14"/>
        <v>#DIV/0!</v>
      </c>
      <c r="S103" s="121" t="e">
        <f t="shared" si="15"/>
        <v>#DIV/0!</v>
      </c>
      <c r="T103" s="121" t="e">
        <f t="shared" si="16"/>
        <v>#DIV/0!</v>
      </c>
      <c r="U103" s="95" t="e">
        <f t="shared" si="17"/>
        <v>#DIV/0!</v>
      </c>
      <c r="V103" s="130" t="e">
        <f t="shared" si="18"/>
        <v>#DIV/0!</v>
      </c>
    </row>
    <row r="104" spans="2:22" x14ac:dyDescent="0.4">
      <c r="B104" s="99">
        <f>Report_from_Debbie!B101</f>
        <v>0</v>
      </c>
      <c r="D104" s="93" t="e">
        <f t="array" ref="D104">INDEX($A$3:$A$154, MATCH(0, COUNTIF($D$2:D103,$A$3:A$154), 0))</f>
        <v>#N/A</v>
      </c>
      <c r="F104" s="105" t="e">
        <f>AVERAGEIF(Report_from_Debbie!$A101:$A261,$D104,Report_from_Debbie!E101:E261)</f>
        <v>#DIV/0!</v>
      </c>
      <c r="G104" s="104" t="e">
        <f>AVERAGEIF(Report_from_Debbie!$A101:$A261,$D104,Report_from_Debbie!F101:F261)</f>
        <v>#DIV/0!</v>
      </c>
      <c r="H104" s="117" t="e">
        <f>AVERAGEIF(Report_from_Debbie!$A101:$A261,$D104,Report_from_Debbie!G101:G261)</f>
        <v>#DIV/0!</v>
      </c>
      <c r="N104" s="123" t="e">
        <f t="array" ref="N104">INDEX($B$3:$B$154, MATCH(0, COUNTIF($N$2:N103,$B$3:B$154), 0))</f>
        <v>#N/A</v>
      </c>
      <c r="O104" s="97" t="e">
        <f>AVERAGEIF(Report_from_Debbie!$B101:$B261,$N104,Report_from_Debbie!E101:E261)</f>
        <v>#DIV/0!</v>
      </c>
      <c r="P104" s="96" t="e">
        <f>AVERAGEIF(Report_from_Debbie!$B101:$B261,$N104,Report_from_Debbie!F101:F261)</f>
        <v>#DIV/0!</v>
      </c>
      <c r="Q104" s="118" t="e">
        <f>AVERAGEIF(Report_from_Debbie!$B101:$B261,$N104,Report_from_Debbie!G101:G261)</f>
        <v>#DIV/0!</v>
      </c>
      <c r="R104" s="121" t="e">
        <f t="shared" si="14"/>
        <v>#DIV/0!</v>
      </c>
      <c r="S104" s="121" t="e">
        <f t="shared" si="15"/>
        <v>#DIV/0!</v>
      </c>
      <c r="T104" s="121" t="e">
        <f t="shared" si="16"/>
        <v>#DIV/0!</v>
      </c>
      <c r="U104" s="95" t="e">
        <f t="shared" si="17"/>
        <v>#DIV/0!</v>
      </c>
      <c r="V104" s="130" t="e">
        <f t="shared" si="18"/>
        <v>#DIV/0!</v>
      </c>
    </row>
    <row r="105" spans="2:22" x14ac:dyDescent="0.4">
      <c r="B105" s="99">
        <f>Report_from_Debbie!B102</f>
        <v>0</v>
      </c>
      <c r="D105" s="93" t="e">
        <f t="array" ref="D105">INDEX($A$3:$A$154, MATCH(0, COUNTIF($D$2:D104,$A$3:A$154), 0))</f>
        <v>#N/A</v>
      </c>
      <c r="F105" s="105" t="e">
        <f>AVERAGEIF(Report_from_Debbie!$A102:$A262,$D105,Report_from_Debbie!E102:E262)</f>
        <v>#DIV/0!</v>
      </c>
      <c r="G105" s="104" t="e">
        <f>AVERAGEIF(Report_from_Debbie!$A102:$A262,$D105,Report_from_Debbie!F102:F262)</f>
        <v>#DIV/0!</v>
      </c>
      <c r="H105" s="117" t="e">
        <f>AVERAGEIF(Report_from_Debbie!$A102:$A262,$D105,Report_from_Debbie!G102:G262)</f>
        <v>#DIV/0!</v>
      </c>
      <c r="N105" s="123" t="e">
        <f t="array" ref="N105">INDEX($B$3:$B$154, MATCH(0, COUNTIF($N$2:N104,$B$3:B$154), 0))</f>
        <v>#N/A</v>
      </c>
      <c r="O105" s="97" t="e">
        <f>AVERAGEIF(Report_from_Debbie!$B102:$B262,$N105,Report_from_Debbie!E102:E262)</f>
        <v>#DIV/0!</v>
      </c>
      <c r="P105" s="96" t="e">
        <f>AVERAGEIF(Report_from_Debbie!$B102:$B262,$N105,Report_from_Debbie!F102:F262)</f>
        <v>#DIV/0!</v>
      </c>
      <c r="Q105" s="118" t="e">
        <f>AVERAGEIF(Report_from_Debbie!$B102:$B262,$N105,Report_from_Debbie!G102:G262)</f>
        <v>#DIV/0!</v>
      </c>
      <c r="R105" s="121" t="e">
        <f t="shared" si="14"/>
        <v>#DIV/0!</v>
      </c>
      <c r="S105" s="121" t="e">
        <f t="shared" si="15"/>
        <v>#DIV/0!</v>
      </c>
      <c r="T105" s="121" t="e">
        <f t="shared" si="16"/>
        <v>#DIV/0!</v>
      </c>
      <c r="U105" s="95" t="e">
        <f t="shared" si="17"/>
        <v>#DIV/0!</v>
      </c>
      <c r="V105" s="130" t="e">
        <f t="shared" si="18"/>
        <v>#DIV/0!</v>
      </c>
    </row>
    <row r="106" spans="2:22" x14ac:dyDescent="0.4">
      <c r="B106" s="99">
        <f>Report_from_Debbie!B103</f>
        <v>0</v>
      </c>
      <c r="D106" s="93" t="e">
        <f t="array" ref="D106">INDEX($A$3:$A$154, MATCH(0, COUNTIF($D$2:D105,$A$3:A$154), 0))</f>
        <v>#N/A</v>
      </c>
      <c r="F106" s="105" t="e">
        <f>AVERAGEIF(Report_from_Debbie!$A103:$A263,$D106,Report_from_Debbie!E103:E263)</f>
        <v>#DIV/0!</v>
      </c>
      <c r="G106" s="104" t="e">
        <f>AVERAGEIF(Report_from_Debbie!$A103:$A263,$D106,Report_from_Debbie!F103:F263)</f>
        <v>#DIV/0!</v>
      </c>
      <c r="H106" s="117" t="e">
        <f>AVERAGEIF(Report_from_Debbie!$A103:$A263,$D106,Report_from_Debbie!G103:G263)</f>
        <v>#DIV/0!</v>
      </c>
      <c r="N106" s="123" t="e">
        <f t="array" ref="N106">INDEX($B$3:$B$154, MATCH(0, COUNTIF($N$2:N105,$B$3:B$154), 0))</f>
        <v>#N/A</v>
      </c>
      <c r="O106" s="97" t="e">
        <f>AVERAGEIF(Report_from_Debbie!$B103:$B263,$N106,Report_from_Debbie!E103:E263)</f>
        <v>#DIV/0!</v>
      </c>
      <c r="P106" s="96" t="e">
        <f>AVERAGEIF(Report_from_Debbie!$B103:$B263,$N106,Report_from_Debbie!F103:F263)</f>
        <v>#DIV/0!</v>
      </c>
      <c r="Q106" s="118" t="e">
        <f>AVERAGEIF(Report_from_Debbie!$B103:$B263,$N106,Report_from_Debbie!G103:G263)</f>
        <v>#DIV/0!</v>
      </c>
      <c r="R106" s="121" t="e">
        <f t="shared" si="14"/>
        <v>#DIV/0!</v>
      </c>
      <c r="S106" s="121" t="e">
        <f t="shared" si="15"/>
        <v>#DIV/0!</v>
      </c>
      <c r="T106" s="121" t="e">
        <f t="shared" si="16"/>
        <v>#DIV/0!</v>
      </c>
      <c r="U106" s="95" t="e">
        <f t="shared" si="17"/>
        <v>#DIV/0!</v>
      </c>
      <c r="V106" s="130" t="e">
        <f t="shared" si="18"/>
        <v>#DIV/0!</v>
      </c>
    </row>
    <row r="107" spans="2:22" x14ac:dyDescent="0.4">
      <c r="B107" s="99">
        <f>Report_from_Debbie!B104</f>
        <v>0</v>
      </c>
      <c r="D107" s="93" t="e">
        <f t="array" ref="D107">INDEX($A$3:$A$154, MATCH(0, COUNTIF($D$2:D106,$A$3:A$154), 0))</f>
        <v>#N/A</v>
      </c>
      <c r="F107" s="105" t="e">
        <f>AVERAGEIF(Report_from_Debbie!$A104:$A264,$D107,Report_from_Debbie!E104:E264)</f>
        <v>#DIV/0!</v>
      </c>
      <c r="G107" s="104" t="e">
        <f>AVERAGEIF(Report_from_Debbie!$A104:$A264,$D107,Report_from_Debbie!F104:F264)</f>
        <v>#DIV/0!</v>
      </c>
      <c r="H107" s="117" t="e">
        <f>AVERAGEIF(Report_from_Debbie!$A104:$A264,$D107,Report_from_Debbie!G104:G264)</f>
        <v>#DIV/0!</v>
      </c>
      <c r="N107" s="123" t="e">
        <f t="array" ref="N107">INDEX($B$3:$B$154, MATCH(0, COUNTIF($N$2:N106,$B$3:B$154), 0))</f>
        <v>#N/A</v>
      </c>
      <c r="O107" s="97" t="e">
        <f>AVERAGEIF(Report_from_Debbie!$B104:$B264,$N107,Report_from_Debbie!E104:E264)</f>
        <v>#DIV/0!</v>
      </c>
      <c r="P107" s="96" t="e">
        <f>AVERAGEIF(Report_from_Debbie!$B104:$B264,$N107,Report_from_Debbie!F104:F264)</f>
        <v>#DIV/0!</v>
      </c>
      <c r="Q107" s="118" t="e">
        <f>AVERAGEIF(Report_from_Debbie!$B104:$B264,$N107,Report_from_Debbie!G104:G264)</f>
        <v>#DIV/0!</v>
      </c>
      <c r="R107" s="121" t="e">
        <f t="shared" si="14"/>
        <v>#DIV/0!</v>
      </c>
      <c r="S107" s="121" t="e">
        <f t="shared" si="15"/>
        <v>#DIV/0!</v>
      </c>
      <c r="T107" s="121" t="e">
        <f t="shared" si="16"/>
        <v>#DIV/0!</v>
      </c>
      <c r="U107" s="95" t="e">
        <f t="shared" si="17"/>
        <v>#DIV/0!</v>
      </c>
      <c r="V107" s="130" t="e">
        <f t="shared" si="18"/>
        <v>#DIV/0!</v>
      </c>
    </row>
    <row r="108" spans="2:22" x14ac:dyDescent="0.4">
      <c r="B108" s="99">
        <f>Report_from_Debbie!B105</f>
        <v>0</v>
      </c>
      <c r="D108" s="93" t="e">
        <f t="array" ref="D108">INDEX($A$3:$A$154, MATCH(0, COUNTIF($D$2:D107,$A$3:A$154), 0))</f>
        <v>#N/A</v>
      </c>
      <c r="F108" s="105" t="e">
        <f>AVERAGEIF(Report_from_Debbie!$A105:$A265,$D108,Report_from_Debbie!E105:E265)</f>
        <v>#DIV/0!</v>
      </c>
      <c r="G108" s="104" t="e">
        <f>AVERAGEIF(Report_from_Debbie!$A105:$A265,$D108,Report_from_Debbie!F105:F265)</f>
        <v>#DIV/0!</v>
      </c>
      <c r="H108" s="117" t="e">
        <f>AVERAGEIF(Report_from_Debbie!$A105:$A265,$D108,Report_from_Debbie!G105:G265)</f>
        <v>#DIV/0!</v>
      </c>
      <c r="N108" s="123" t="e">
        <f t="array" ref="N108">INDEX($B$3:$B$154, MATCH(0, COUNTIF($N$2:N107,$B$3:B$154), 0))</f>
        <v>#N/A</v>
      </c>
      <c r="O108" s="97" t="e">
        <f>AVERAGEIF(Report_from_Debbie!$B105:$B265,$N108,Report_from_Debbie!E105:E265)</f>
        <v>#DIV/0!</v>
      </c>
      <c r="P108" s="96" t="e">
        <f>AVERAGEIF(Report_from_Debbie!$B105:$B265,$N108,Report_from_Debbie!F105:F265)</f>
        <v>#DIV/0!</v>
      </c>
      <c r="Q108" s="118" t="e">
        <f>AVERAGEIF(Report_from_Debbie!$B105:$B265,$N108,Report_from_Debbie!G105:G265)</f>
        <v>#DIV/0!</v>
      </c>
      <c r="R108" s="121" t="e">
        <f t="shared" si="14"/>
        <v>#DIV/0!</v>
      </c>
      <c r="S108" s="121" t="e">
        <f t="shared" si="15"/>
        <v>#DIV/0!</v>
      </c>
      <c r="T108" s="121" t="e">
        <f t="shared" si="16"/>
        <v>#DIV/0!</v>
      </c>
      <c r="U108" s="95" t="e">
        <f t="shared" si="17"/>
        <v>#DIV/0!</v>
      </c>
      <c r="V108" s="130" t="e">
        <f t="shared" si="18"/>
        <v>#DIV/0!</v>
      </c>
    </row>
    <row r="109" spans="2:22" x14ac:dyDescent="0.4">
      <c r="B109" s="99">
        <f>Report_from_Debbie!B106</f>
        <v>0</v>
      </c>
      <c r="D109" s="93" t="e">
        <f t="array" ref="D109">INDEX($A$3:$A$154, MATCH(0, COUNTIF($D$2:D108,$A$3:A$154), 0))</f>
        <v>#N/A</v>
      </c>
      <c r="F109" s="105" t="e">
        <f>AVERAGEIF(Report_from_Debbie!$A106:$A266,$D109,Report_from_Debbie!E106:E266)</f>
        <v>#DIV/0!</v>
      </c>
      <c r="G109" s="104" t="e">
        <f>AVERAGEIF(Report_from_Debbie!$A106:$A266,$D109,Report_from_Debbie!F106:F266)</f>
        <v>#DIV/0!</v>
      </c>
      <c r="H109" s="117" t="e">
        <f>AVERAGEIF(Report_from_Debbie!$A106:$A266,$D109,Report_from_Debbie!G106:G266)</f>
        <v>#DIV/0!</v>
      </c>
      <c r="N109" s="123" t="e">
        <f t="array" ref="N109">INDEX($B$3:$B$154, MATCH(0, COUNTIF($N$2:N108,$B$3:B$154), 0))</f>
        <v>#N/A</v>
      </c>
      <c r="O109" s="97" t="e">
        <f>AVERAGEIF(Report_from_Debbie!$B106:$B266,$N109,Report_from_Debbie!E106:E266)</f>
        <v>#DIV/0!</v>
      </c>
      <c r="P109" s="96" t="e">
        <f>AVERAGEIF(Report_from_Debbie!$B106:$B266,$N109,Report_from_Debbie!F106:F266)</f>
        <v>#DIV/0!</v>
      </c>
      <c r="Q109" s="118" t="e">
        <f>AVERAGEIF(Report_from_Debbie!$B106:$B266,$N109,Report_from_Debbie!G106:G266)</f>
        <v>#DIV/0!</v>
      </c>
      <c r="R109" s="121" t="e">
        <f t="shared" si="14"/>
        <v>#DIV/0!</v>
      </c>
      <c r="S109" s="121" t="e">
        <f t="shared" si="15"/>
        <v>#DIV/0!</v>
      </c>
      <c r="T109" s="121" t="e">
        <f t="shared" si="16"/>
        <v>#DIV/0!</v>
      </c>
      <c r="U109" s="95" t="e">
        <f t="shared" si="17"/>
        <v>#DIV/0!</v>
      </c>
      <c r="V109" s="130" t="e">
        <f t="shared" si="18"/>
        <v>#DIV/0!</v>
      </c>
    </row>
    <row r="110" spans="2:22" x14ac:dyDescent="0.4">
      <c r="B110" s="99">
        <f>Report_from_Debbie!B107</f>
        <v>0</v>
      </c>
      <c r="D110" s="93" t="e">
        <f t="array" ref="D110">INDEX($A$3:$A$154, MATCH(0, COUNTIF($D$2:D109,$A$3:A$154), 0))</f>
        <v>#N/A</v>
      </c>
      <c r="F110" s="105" t="e">
        <f>AVERAGEIF(Report_from_Debbie!$A107:$A267,$D110,Report_from_Debbie!E107:E267)</f>
        <v>#DIV/0!</v>
      </c>
      <c r="G110" s="104" t="e">
        <f>AVERAGEIF(Report_from_Debbie!$A107:$A267,$D110,Report_from_Debbie!F107:F267)</f>
        <v>#DIV/0!</v>
      </c>
      <c r="H110" s="117" t="e">
        <f>AVERAGEIF(Report_from_Debbie!$A107:$A267,$D110,Report_from_Debbie!G107:G267)</f>
        <v>#DIV/0!</v>
      </c>
      <c r="N110" s="123" t="e">
        <f t="array" ref="N110">INDEX($B$3:$B$154, MATCH(0, COUNTIF($N$2:N109,$B$3:B$154), 0))</f>
        <v>#N/A</v>
      </c>
      <c r="O110" s="97" t="e">
        <f>AVERAGEIF(Report_from_Debbie!$B107:$B267,$N110,Report_from_Debbie!E107:E267)</f>
        <v>#DIV/0!</v>
      </c>
      <c r="P110" s="96" t="e">
        <f>AVERAGEIF(Report_from_Debbie!$B107:$B267,$N110,Report_from_Debbie!F107:F267)</f>
        <v>#DIV/0!</v>
      </c>
      <c r="Q110" s="118" t="e">
        <f>AVERAGEIF(Report_from_Debbie!$B107:$B267,$N110,Report_from_Debbie!G107:G267)</f>
        <v>#DIV/0!</v>
      </c>
      <c r="R110" s="121" t="e">
        <f t="shared" si="14"/>
        <v>#DIV/0!</v>
      </c>
      <c r="S110" s="121" t="e">
        <f t="shared" si="15"/>
        <v>#DIV/0!</v>
      </c>
      <c r="T110" s="121" t="e">
        <f t="shared" si="16"/>
        <v>#DIV/0!</v>
      </c>
      <c r="U110" s="95" t="e">
        <f t="shared" si="17"/>
        <v>#DIV/0!</v>
      </c>
      <c r="V110" s="130" t="e">
        <f t="shared" si="18"/>
        <v>#DIV/0!</v>
      </c>
    </row>
    <row r="111" spans="2:22" x14ac:dyDescent="0.4">
      <c r="B111" s="99">
        <f>Report_from_Debbie!B108</f>
        <v>0</v>
      </c>
      <c r="D111" s="93" t="e">
        <f t="array" ref="D111">INDEX($A$3:$A$154, MATCH(0, COUNTIF($D$2:D110,$A$3:A$154), 0))</f>
        <v>#N/A</v>
      </c>
      <c r="F111" s="105" t="e">
        <f>AVERAGEIF(Report_from_Debbie!$A108:$A268,$D111,Report_from_Debbie!E108:E268)</f>
        <v>#DIV/0!</v>
      </c>
      <c r="G111" s="104" t="e">
        <f>AVERAGEIF(Report_from_Debbie!$A108:$A268,$D111,Report_from_Debbie!F108:F268)</f>
        <v>#DIV/0!</v>
      </c>
      <c r="H111" s="117" t="e">
        <f>AVERAGEIF(Report_from_Debbie!$A108:$A268,$D111,Report_from_Debbie!G108:G268)</f>
        <v>#DIV/0!</v>
      </c>
      <c r="N111" s="123" t="e">
        <f t="array" ref="N111">INDEX($B$3:$B$154, MATCH(0, COUNTIF($N$2:N110,$B$3:B$154), 0))</f>
        <v>#N/A</v>
      </c>
      <c r="O111" s="97" t="e">
        <f>AVERAGEIF(Report_from_Debbie!$B108:$B268,$N111,Report_from_Debbie!E108:E268)</f>
        <v>#DIV/0!</v>
      </c>
      <c r="P111" s="96" t="e">
        <f>AVERAGEIF(Report_from_Debbie!$B108:$B268,$N111,Report_from_Debbie!F108:F268)</f>
        <v>#DIV/0!</v>
      </c>
      <c r="Q111" s="118" t="e">
        <f>AVERAGEIF(Report_from_Debbie!$B108:$B268,$N111,Report_from_Debbie!G108:G268)</f>
        <v>#DIV/0!</v>
      </c>
      <c r="R111" s="121" t="e">
        <f t="shared" si="14"/>
        <v>#DIV/0!</v>
      </c>
      <c r="S111" s="121" t="e">
        <f t="shared" si="15"/>
        <v>#DIV/0!</v>
      </c>
      <c r="T111" s="121" t="e">
        <f t="shared" si="16"/>
        <v>#DIV/0!</v>
      </c>
      <c r="U111" s="95" t="e">
        <f t="shared" si="17"/>
        <v>#DIV/0!</v>
      </c>
      <c r="V111" s="130" t="e">
        <f t="shared" si="18"/>
        <v>#DIV/0!</v>
      </c>
    </row>
    <row r="112" spans="2:22" x14ac:dyDescent="0.4">
      <c r="B112" s="99">
        <f>Report_from_Debbie!B109</f>
        <v>0</v>
      </c>
      <c r="D112" s="93" t="e">
        <f t="array" ref="D112">INDEX($A$3:$A$154, MATCH(0, COUNTIF($D$2:D111,$A$3:A$154), 0))</f>
        <v>#N/A</v>
      </c>
      <c r="F112" s="105" t="e">
        <f>AVERAGEIF(Report_from_Debbie!$A109:$A269,$D112,Report_from_Debbie!E109:E269)</f>
        <v>#DIV/0!</v>
      </c>
      <c r="G112" s="104" t="e">
        <f>AVERAGEIF(Report_from_Debbie!$A109:$A269,$D112,Report_from_Debbie!F109:F269)</f>
        <v>#DIV/0!</v>
      </c>
      <c r="H112" s="117" t="e">
        <f>AVERAGEIF(Report_from_Debbie!$A109:$A269,$D112,Report_from_Debbie!G109:G269)</f>
        <v>#DIV/0!</v>
      </c>
      <c r="N112" s="123" t="e">
        <f t="array" ref="N112">INDEX($B$3:$B$154, MATCH(0, COUNTIF($N$2:N111,$B$3:B$154), 0))</f>
        <v>#N/A</v>
      </c>
      <c r="O112" s="97" t="e">
        <f>AVERAGEIF(Report_from_Debbie!$B109:$B269,$N112,Report_from_Debbie!E109:E269)</f>
        <v>#DIV/0!</v>
      </c>
      <c r="P112" s="96" t="e">
        <f>AVERAGEIF(Report_from_Debbie!$B109:$B269,$N112,Report_from_Debbie!F109:F269)</f>
        <v>#DIV/0!</v>
      </c>
      <c r="Q112" s="118" t="e">
        <f>AVERAGEIF(Report_from_Debbie!$B109:$B269,$N112,Report_from_Debbie!G109:G269)</f>
        <v>#DIV/0!</v>
      </c>
      <c r="R112" s="121" t="e">
        <f t="shared" si="14"/>
        <v>#DIV/0!</v>
      </c>
      <c r="S112" s="121" t="e">
        <f t="shared" si="15"/>
        <v>#DIV/0!</v>
      </c>
      <c r="T112" s="121" t="e">
        <f t="shared" si="16"/>
        <v>#DIV/0!</v>
      </c>
      <c r="U112" s="95" t="e">
        <f t="shared" si="17"/>
        <v>#DIV/0!</v>
      </c>
      <c r="V112" s="130" t="e">
        <f t="shared" si="18"/>
        <v>#DIV/0!</v>
      </c>
    </row>
    <row r="113" spans="2:22" x14ac:dyDescent="0.4">
      <c r="B113" s="99">
        <f>Report_from_Debbie!B110</f>
        <v>0</v>
      </c>
      <c r="D113" s="93" t="e">
        <f t="array" ref="D113">INDEX($A$3:$A$154, MATCH(0, COUNTIF($D$2:D112,$A$3:A$154), 0))</f>
        <v>#N/A</v>
      </c>
      <c r="F113" s="105" t="e">
        <f>AVERAGEIF(Report_from_Debbie!$A110:$A270,$D113,Report_from_Debbie!E110:E270)</f>
        <v>#DIV/0!</v>
      </c>
      <c r="G113" s="104" t="e">
        <f>AVERAGEIF(Report_from_Debbie!$A110:$A270,$D113,Report_from_Debbie!F110:F270)</f>
        <v>#DIV/0!</v>
      </c>
      <c r="H113" s="117" t="e">
        <f>AVERAGEIF(Report_from_Debbie!$A110:$A270,$D113,Report_from_Debbie!G110:G270)</f>
        <v>#DIV/0!</v>
      </c>
      <c r="N113" s="123" t="e">
        <f t="array" ref="N113">INDEX($B$3:$B$154, MATCH(0, COUNTIF($N$2:N112,$B$3:B$154), 0))</f>
        <v>#N/A</v>
      </c>
      <c r="O113" s="97" t="e">
        <f>AVERAGEIF(Report_from_Debbie!$B110:$B270,$N113,Report_from_Debbie!E110:E270)</f>
        <v>#DIV/0!</v>
      </c>
      <c r="P113" s="96" t="e">
        <f>AVERAGEIF(Report_from_Debbie!$B110:$B270,$N113,Report_from_Debbie!F110:F270)</f>
        <v>#DIV/0!</v>
      </c>
      <c r="Q113" s="118" t="e">
        <f>AVERAGEIF(Report_from_Debbie!$B110:$B270,$N113,Report_from_Debbie!G110:G270)</f>
        <v>#DIV/0!</v>
      </c>
      <c r="R113" s="121" t="e">
        <f t="shared" si="14"/>
        <v>#DIV/0!</v>
      </c>
      <c r="S113" s="121" t="e">
        <f t="shared" si="15"/>
        <v>#DIV/0!</v>
      </c>
      <c r="T113" s="121" t="e">
        <f t="shared" si="16"/>
        <v>#DIV/0!</v>
      </c>
      <c r="U113" s="95" t="e">
        <f t="shared" si="17"/>
        <v>#DIV/0!</v>
      </c>
      <c r="V113" s="130" t="e">
        <f t="shared" si="18"/>
        <v>#DIV/0!</v>
      </c>
    </row>
    <row r="114" spans="2:22" x14ac:dyDescent="0.4">
      <c r="B114" s="99">
        <f>Report_from_Debbie!B111</f>
        <v>0</v>
      </c>
      <c r="D114" s="93" t="e">
        <f t="array" ref="D114">INDEX($A$3:$A$154, MATCH(0, COUNTIF($D$2:D113,$A$3:A$154), 0))</f>
        <v>#N/A</v>
      </c>
      <c r="F114" s="105" t="e">
        <f>AVERAGEIF(Report_from_Debbie!$A111:$A271,$D114,Report_from_Debbie!E111:E271)</f>
        <v>#DIV/0!</v>
      </c>
      <c r="G114" s="104" t="e">
        <f>AVERAGEIF(Report_from_Debbie!$A111:$A271,$D114,Report_from_Debbie!F111:F271)</f>
        <v>#DIV/0!</v>
      </c>
      <c r="H114" s="117" t="e">
        <f>AVERAGEIF(Report_from_Debbie!$A111:$A271,$D114,Report_from_Debbie!G111:G271)</f>
        <v>#DIV/0!</v>
      </c>
      <c r="N114" s="123" t="e">
        <f t="array" ref="N114">INDEX($B$3:$B$154, MATCH(0, COUNTIF($N$2:N113,$B$3:B$154), 0))</f>
        <v>#N/A</v>
      </c>
      <c r="O114" s="97" t="e">
        <f>AVERAGEIF(Report_from_Debbie!$B111:$B271,$N114,Report_from_Debbie!E111:E271)</f>
        <v>#DIV/0!</v>
      </c>
      <c r="P114" s="96" t="e">
        <f>AVERAGEIF(Report_from_Debbie!$B111:$B271,$N114,Report_from_Debbie!F111:F271)</f>
        <v>#DIV/0!</v>
      </c>
      <c r="Q114" s="118" t="e">
        <f>AVERAGEIF(Report_from_Debbie!$B111:$B271,$N114,Report_from_Debbie!G111:G271)</f>
        <v>#DIV/0!</v>
      </c>
      <c r="R114" s="121" t="e">
        <f t="shared" si="14"/>
        <v>#DIV/0!</v>
      </c>
      <c r="S114" s="121" t="e">
        <f t="shared" si="15"/>
        <v>#DIV/0!</v>
      </c>
      <c r="T114" s="121" t="e">
        <f t="shared" si="16"/>
        <v>#DIV/0!</v>
      </c>
      <c r="U114" s="95" t="e">
        <f t="shared" si="17"/>
        <v>#DIV/0!</v>
      </c>
      <c r="V114" s="130" t="e">
        <f t="shared" si="18"/>
        <v>#DIV/0!</v>
      </c>
    </row>
    <row r="115" spans="2:22" x14ac:dyDescent="0.4">
      <c r="B115" s="99">
        <f>Report_from_Debbie!B112</f>
        <v>0</v>
      </c>
      <c r="D115" s="93" t="e">
        <f t="array" ref="D115">INDEX($A$3:$A$154, MATCH(0, COUNTIF($D$2:D114,$A$3:A$154), 0))</f>
        <v>#N/A</v>
      </c>
      <c r="F115" s="105" t="e">
        <f>AVERAGEIF(Report_from_Debbie!$A112:$A272,$D115,Report_from_Debbie!E112:E272)</f>
        <v>#DIV/0!</v>
      </c>
      <c r="G115" s="104" t="e">
        <f>AVERAGEIF(Report_from_Debbie!$A112:$A272,$D115,Report_from_Debbie!F112:F272)</f>
        <v>#DIV/0!</v>
      </c>
      <c r="H115" s="117" t="e">
        <f>AVERAGEIF(Report_from_Debbie!$A112:$A272,$D115,Report_from_Debbie!G112:G272)</f>
        <v>#DIV/0!</v>
      </c>
      <c r="N115" s="123" t="e">
        <f t="array" ref="N115">INDEX($B$3:$B$154, MATCH(0, COUNTIF($N$2:N114,$B$3:B$154), 0))</f>
        <v>#N/A</v>
      </c>
      <c r="O115" s="97" t="e">
        <f>AVERAGEIF(Report_from_Debbie!$B112:$B272,$N115,Report_from_Debbie!E112:E272)</f>
        <v>#DIV/0!</v>
      </c>
      <c r="P115" s="96" t="e">
        <f>AVERAGEIF(Report_from_Debbie!$B112:$B272,$N115,Report_from_Debbie!F112:F272)</f>
        <v>#DIV/0!</v>
      </c>
      <c r="Q115" s="118" t="e">
        <f>AVERAGEIF(Report_from_Debbie!$B112:$B272,$N115,Report_from_Debbie!G112:G272)</f>
        <v>#DIV/0!</v>
      </c>
      <c r="R115" s="121" t="e">
        <f t="shared" si="14"/>
        <v>#DIV/0!</v>
      </c>
      <c r="S115" s="121" t="e">
        <f t="shared" si="15"/>
        <v>#DIV/0!</v>
      </c>
      <c r="T115" s="121" t="e">
        <f t="shared" si="16"/>
        <v>#DIV/0!</v>
      </c>
      <c r="U115" s="95" t="e">
        <f t="shared" si="17"/>
        <v>#DIV/0!</v>
      </c>
      <c r="V115" s="130" t="e">
        <f t="shared" si="18"/>
        <v>#DIV/0!</v>
      </c>
    </row>
    <row r="116" spans="2:22" x14ac:dyDescent="0.4">
      <c r="B116" s="99">
        <f>Report_from_Debbie!B113</f>
        <v>0</v>
      </c>
      <c r="D116" s="93" t="e">
        <f t="array" ref="D116">INDEX($A$3:$A$154, MATCH(0, COUNTIF($D$2:D115,$A$3:A$154), 0))</f>
        <v>#N/A</v>
      </c>
      <c r="F116" s="105" t="e">
        <f>AVERAGEIF(Report_from_Debbie!$A113:$A273,$D116,Report_from_Debbie!E113:E273)</f>
        <v>#DIV/0!</v>
      </c>
      <c r="G116" s="104" t="e">
        <f>AVERAGEIF(Report_from_Debbie!$A113:$A273,$D116,Report_from_Debbie!F113:F273)</f>
        <v>#DIV/0!</v>
      </c>
      <c r="H116" s="117" t="e">
        <f>AVERAGEIF(Report_from_Debbie!$A113:$A273,$D116,Report_from_Debbie!G113:G273)</f>
        <v>#DIV/0!</v>
      </c>
      <c r="N116" s="123" t="e">
        <f t="array" ref="N116">INDEX($B$3:$B$154, MATCH(0, COUNTIF($N$2:N115,$B$3:B$154), 0))</f>
        <v>#N/A</v>
      </c>
      <c r="O116" s="97" t="e">
        <f>AVERAGEIF(Report_from_Debbie!$B113:$B273,$N116,Report_from_Debbie!E113:E273)</f>
        <v>#DIV/0!</v>
      </c>
      <c r="P116" s="96" t="e">
        <f>AVERAGEIF(Report_from_Debbie!$B113:$B273,$N116,Report_from_Debbie!F113:F273)</f>
        <v>#DIV/0!</v>
      </c>
      <c r="Q116" s="118" t="e">
        <f>AVERAGEIF(Report_from_Debbie!$B113:$B273,$N116,Report_from_Debbie!G113:G273)</f>
        <v>#DIV/0!</v>
      </c>
      <c r="R116" s="121" t="e">
        <f t="shared" si="14"/>
        <v>#DIV/0!</v>
      </c>
      <c r="S116" s="121" t="e">
        <f t="shared" si="15"/>
        <v>#DIV/0!</v>
      </c>
      <c r="T116" s="121" t="e">
        <f t="shared" si="16"/>
        <v>#DIV/0!</v>
      </c>
      <c r="U116" s="95" t="e">
        <f t="shared" si="17"/>
        <v>#DIV/0!</v>
      </c>
      <c r="V116" s="130" t="e">
        <f t="shared" si="18"/>
        <v>#DIV/0!</v>
      </c>
    </row>
    <row r="117" spans="2:22" x14ac:dyDescent="0.4">
      <c r="B117" s="99">
        <f>Report_from_Debbie!B114</f>
        <v>0</v>
      </c>
      <c r="D117" s="93" t="e">
        <f t="array" ref="D117">INDEX($A$3:$A$154, MATCH(0, COUNTIF($D$2:D116,$A$3:A$154), 0))</f>
        <v>#N/A</v>
      </c>
      <c r="F117" s="105" t="e">
        <f>AVERAGEIF(Report_from_Debbie!$A114:$A274,$D117,Report_from_Debbie!E114:E274)</f>
        <v>#DIV/0!</v>
      </c>
      <c r="G117" s="104" t="e">
        <f>AVERAGEIF(Report_from_Debbie!$A114:$A274,$D117,Report_from_Debbie!F114:F274)</f>
        <v>#DIV/0!</v>
      </c>
      <c r="H117" s="117" t="e">
        <f>AVERAGEIF(Report_from_Debbie!$A114:$A274,$D117,Report_from_Debbie!G114:G274)</f>
        <v>#DIV/0!</v>
      </c>
      <c r="N117" s="123" t="e">
        <f t="array" ref="N117">INDEX($B$3:$B$154, MATCH(0, COUNTIF($N$2:N116,$B$3:B$154), 0))</f>
        <v>#N/A</v>
      </c>
      <c r="O117" s="97" t="e">
        <f>AVERAGEIF(Report_from_Debbie!$B114:$B274,$N117,Report_from_Debbie!E114:E274)</f>
        <v>#DIV/0!</v>
      </c>
      <c r="P117" s="96" t="e">
        <f>AVERAGEIF(Report_from_Debbie!$B114:$B274,$N117,Report_from_Debbie!F114:F274)</f>
        <v>#DIV/0!</v>
      </c>
      <c r="Q117" s="118" t="e">
        <f>AVERAGEIF(Report_from_Debbie!$B114:$B274,$N117,Report_from_Debbie!G114:G274)</f>
        <v>#DIV/0!</v>
      </c>
      <c r="R117" s="121" t="e">
        <f t="shared" si="14"/>
        <v>#DIV/0!</v>
      </c>
      <c r="S117" s="121" t="e">
        <f t="shared" si="15"/>
        <v>#DIV/0!</v>
      </c>
      <c r="T117" s="121" t="e">
        <f t="shared" si="16"/>
        <v>#DIV/0!</v>
      </c>
      <c r="U117" s="95" t="e">
        <f t="shared" si="17"/>
        <v>#DIV/0!</v>
      </c>
      <c r="V117" s="130" t="e">
        <f t="shared" si="18"/>
        <v>#DIV/0!</v>
      </c>
    </row>
    <row r="118" spans="2:22" x14ac:dyDescent="0.4">
      <c r="B118" s="99">
        <f>Report_from_Debbie!B115</f>
        <v>0</v>
      </c>
      <c r="D118" s="93" t="e">
        <f t="array" ref="D118">INDEX($A$3:$A$154, MATCH(0, COUNTIF($D$2:D117,$A$3:A$154), 0))</f>
        <v>#N/A</v>
      </c>
      <c r="F118" s="105" t="e">
        <f>AVERAGEIF(Report_from_Debbie!$A115:$A275,$D118,Report_from_Debbie!E115:E275)</f>
        <v>#DIV/0!</v>
      </c>
      <c r="G118" s="104" t="e">
        <f>AVERAGEIF(Report_from_Debbie!$A115:$A275,$D118,Report_from_Debbie!F115:F275)</f>
        <v>#DIV/0!</v>
      </c>
      <c r="H118" s="117" t="e">
        <f>AVERAGEIF(Report_from_Debbie!$A115:$A275,$D118,Report_from_Debbie!G115:G275)</f>
        <v>#DIV/0!</v>
      </c>
      <c r="N118" s="123" t="e">
        <f t="array" ref="N118">INDEX($B$3:$B$154, MATCH(0, COUNTIF($N$2:N117,$B$3:B$154), 0))</f>
        <v>#N/A</v>
      </c>
      <c r="O118" s="97" t="e">
        <f>AVERAGEIF(Report_from_Debbie!$B115:$B275,$N118,Report_from_Debbie!E115:E275)</f>
        <v>#DIV/0!</v>
      </c>
      <c r="P118" s="96" t="e">
        <f>AVERAGEIF(Report_from_Debbie!$B115:$B275,$N118,Report_from_Debbie!F115:F275)</f>
        <v>#DIV/0!</v>
      </c>
      <c r="Q118" s="118" t="e">
        <f>AVERAGEIF(Report_from_Debbie!$B115:$B275,$N118,Report_from_Debbie!G115:G275)</f>
        <v>#DIV/0!</v>
      </c>
      <c r="R118" s="121" t="e">
        <f t="shared" si="14"/>
        <v>#DIV/0!</v>
      </c>
      <c r="S118" s="121" t="e">
        <f t="shared" si="15"/>
        <v>#DIV/0!</v>
      </c>
      <c r="T118" s="121" t="e">
        <f t="shared" si="16"/>
        <v>#DIV/0!</v>
      </c>
      <c r="U118" s="95" t="e">
        <f t="shared" si="17"/>
        <v>#DIV/0!</v>
      </c>
      <c r="V118" s="130" t="e">
        <f t="shared" si="18"/>
        <v>#DIV/0!</v>
      </c>
    </row>
    <row r="119" spans="2:22" x14ac:dyDescent="0.4">
      <c r="B119" s="99">
        <f>Report_from_Debbie!B116</f>
        <v>0</v>
      </c>
      <c r="D119" s="93" t="e">
        <f t="array" ref="D119">INDEX($A$3:$A$154, MATCH(0, COUNTIF($D$2:D118,$A$3:A$154), 0))</f>
        <v>#N/A</v>
      </c>
      <c r="F119" s="105" t="e">
        <f>AVERAGEIF(Report_from_Debbie!$A116:$A276,$D119,Report_from_Debbie!E116:E276)</f>
        <v>#DIV/0!</v>
      </c>
      <c r="G119" s="104" t="e">
        <f>AVERAGEIF(Report_from_Debbie!$A116:$A276,$D119,Report_from_Debbie!F116:F276)</f>
        <v>#DIV/0!</v>
      </c>
      <c r="H119" s="117" t="e">
        <f>AVERAGEIF(Report_from_Debbie!$A116:$A276,$D119,Report_from_Debbie!G116:G276)</f>
        <v>#DIV/0!</v>
      </c>
      <c r="N119" s="123" t="e">
        <f t="array" ref="N119">INDEX($B$3:$B$154, MATCH(0, COUNTIF($N$2:N118,$B$3:B$154), 0))</f>
        <v>#N/A</v>
      </c>
      <c r="O119" s="97" t="e">
        <f>AVERAGEIF(Report_from_Debbie!$B116:$B276,$N119,Report_from_Debbie!E116:E276)</f>
        <v>#DIV/0!</v>
      </c>
      <c r="P119" s="96" t="e">
        <f>AVERAGEIF(Report_from_Debbie!$B116:$B276,$N119,Report_from_Debbie!F116:F276)</f>
        <v>#DIV/0!</v>
      </c>
      <c r="Q119" s="118" t="e">
        <f>AVERAGEIF(Report_from_Debbie!$B116:$B276,$N119,Report_from_Debbie!G116:G276)</f>
        <v>#DIV/0!</v>
      </c>
      <c r="R119" s="121" t="e">
        <f t="shared" si="14"/>
        <v>#DIV/0!</v>
      </c>
      <c r="S119" s="121" t="e">
        <f t="shared" si="15"/>
        <v>#DIV/0!</v>
      </c>
      <c r="T119" s="121" t="e">
        <f t="shared" si="16"/>
        <v>#DIV/0!</v>
      </c>
      <c r="U119" s="95" t="e">
        <f t="shared" si="17"/>
        <v>#DIV/0!</v>
      </c>
      <c r="V119" s="130" t="e">
        <f t="shared" si="18"/>
        <v>#DIV/0!</v>
      </c>
    </row>
    <row r="120" spans="2:22" x14ac:dyDescent="0.4">
      <c r="B120" s="99">
        <f>Report_from_Debbie!B117</f>
        <v>0</v>
      </c>
      <c r="D120" s="93" t="e">
        <f t="array" ref="D120">INDEX($A$3:$A$154, MATCH(0, COUNTIF($D$2:D119,$A$3:A$154), 0))</f>
        <v>#N/A</v>
      </c>
      <c r="F120" s="105" t="e">
        <f>AVERAGEIF(Report_from_Debbie!$A117:$A277,$D120,Report_from_Debbie!E117:E277)</f>
        <v>#DIV/0!</v>
      </c>
      <c r="G120" s="104" t="e">
        <f>AVERAGEIF(Report_from_Debbie!$A117:$A277,$D120,Report_from_Debbie!F117:F277)</f>
        <v>#DIV/0!</v>
      </c>
      <c r="H120" s="117" t="e">
        <f>AVERAGEIF(Report_from_Debbie!$A117:$A277,$D120,Report_from_Debbie!G117:G277)</f>
        <v>#DIV/0!</v>
      </c>
      <c r="N120" s="123" t="e">
        <f t="array" ref="N120">INDEX($B$3:$B$154, MATCH(0, COUNTIF($N$2:N119,$B$3:B$154), 0))</f>
        <v>#N/A</v>
      </c>
      <c r="O120" s="97" t="e">
        <f>AVERAGEIF(Report_from_Debbie!$B117:$B277,$N120,Report_from_Debbie!E117:E277)</f>
        <v>#DIV/0!</v>
      </c>
      <c r="P120" s="96" t="e">
        <f>AVERAGEIF(Report_from_Debbie!$B117:$B277,$N120,Report_from_Debbie!F117:F277)</f>
        <v>#DIV/0!</v>
      </c>
      <c r="Q120" s="118" t="e">
        <f>AVERAGEIF(Report_from_Debbie!$B117:$B277,$N120,Report_from_Debbie!G117:G277)</f>
        <v>#DIV/0!</v>
      </c>
      <c r="R120" s="121" t="e">
        <f t="shared" si="14"/>
        <v>#DIV/0!</v>
      </c>
      <c r="S120" s="121" t="e">
        <f t="shared" si="15"/>
        <v>#DIV/0!</v>
      </c>
      <c r="T120" s="121" t="e">
        <f t="shared" si="16"/>
        <v>#DIV/0!</v>
      </c>
      <c r="U120" s="95" t="e">
        <f t="shared" si="17"/>
        <v>#DIV/0!</v>
      </c>
      <c r="V120" s="130" t="e">
        <f t="shared" si="18"/>
        <v>#DIV/0!</v>
      </c>
    </row>
    <row r="121" spans="2:22" x14ac:dyDescent="0.4">
      <c r="B121" s="99">
        <f>Report_from_Debbie!B118</f>
        <v>0</v>
      </c>
      <c r="D121" s="93" t="e">
        <f t="array" ref="D121">INDEX($A$3:$A$154, MATCH(0, COUNTIF($D$2:D120,$A$3:A$154), 0))</f>
        <v>#N/A</v>
      </c>
      <c r="F121" s="105" t="e">
        <f>AVERAGEIF(Report_from_Debbie!$A118:$A278,$D121,Report_from_Debbie!E118:E278)</f>
        <v>#DIV/0!</v>
      </c>
      <c r="G121" s="104" t="e">
        <f>AVERAGEIF(Report_from_Debbie!$A118:$A278,$D121,Report_from_Debbie!F118:F278)</f>
        <v>#DIV/0!</v>
      </c>
      <c r="H121" s="117" t="e">
        <f>AVERAGEIF(Report_from_Debbie!$A118:$A278,$D121,Report_from_Debbie!G118:G278)</f>
        <v>#DIV/0!</v>
      </c>
      <c r="N121" s="123" t="e">
        <f t="array" ref="N121">INDEX($B$3:$B$154, MATCH(0, COUNTIF($N$2:N120,$B$3:B$154), 0))</f>
        <v>#N/A</v>
      </c>
      <c r="O121" s="97" t="e">
        <f>AVERAGEIF(Report_from_Debbie!$B118:$B278,$N121,Report_from_Debbie!E118:E278)</f>
        <v>#DIV/0!</v>
      </c>
      <c r="P121" s="96" t="e">
        <f>AVERAGEIF(Report_from_Debbie!$B118:$B278,$N121,Report_from_Debbie!F118:F278)</f>
        <v>#DIV/0!</v>
      </c>
      <c r="Q121" s="118" t="e">
        <f>AVERAGEIF(Report_from_Debbie!$B118:$B278,$N121,Report_from_Debbie!G118:G278)</f>
        <v>#DIV/0!</v>
      </c>
      <c r="R121" s="121" t="e">
        <f t="shared" si="14"/>
        <v>#DIV/0!</v>
      </c>
      <c r="S121" s="121" t="e">
        <f t="shared" si="15"/>
        <v>#DIV/0!</v>
      </c>
      <c r="T121" s="121" t="e">
        <f t="shared" si="16"/>
        <v>#DIV/0!</v>
      </c>
      <c r="U121" s="95" t="e">
        <f t="shared" si="17"/>
        <v>#DIV/0!</v>
      </c>
      <c r="V121" s="130" t="e">
        <f t="shared" si="18"/>
        <v>#DIV/0!</v>
      </c>
    </row>
    <row r="122" spans="2:22" x14ac:dyDescent="0.4">
      <c r="B122" s="99">
        <f>Report_from_Debbie!B119</f>
        <v>0</v>
      </c>
      <c r="D122" s="93" t="e">
        <f t="array" ref="D122">INDEX($A$3:$A$154, MATCH(0, COUNTIF($D$2:D121,$A$3:A$154), 0))</f>
        <v>#N/A</v>
      </c>
      <c r="F122" s="105" t="e">
        <f>AVERAGEIF(Report_from_Debbie!$A119:$A279,$D122,Report_from_Debbie!E119:E279)</f>
        <v>#DIV/0!</v>
      </c>
      <c r="G122" s="104" t="e">
        <f>AVERAGEIF(Report_from_Debbie!$A119:$A279,$D122,Report_from_Debbie!F119:F279)</f>
        <v>#DIV/0!</v>
      </c>
      <c r="H122" s="117" t="e">
        <f>AVERAGEIF(Report_from_Debbie!$A119:$A279,$D122,Report_from_Debbie!G119:G279)</f>
        <v>#DIV/0!</v>
      </c>
      <c r="N122" s="123" t="e">
        <f t="array" ref="N122">INDEX($B$3:$B$154, MATCH(0, COUNTIF($N$2:N121,$B$3:B$154), 0))</f>
        <v>#N/A</v>
      </c>
      <c r="O122" s="97" t="e">
        <f>AVERAGEIF(Report_from_Debbie!$B119:$B279,$N122,Report_from_Debbie!E119:E279)</f>
        <v>#DIV/0!</v>
      </c>
      <c r="P122" s="96" t="e">
        <f>AVERAGEIF(Report_from_Debbie!$B119:$B279,$N122,Report_from_Debbie!F119:F279)</f>
        <v>#DIV/0!</v>
      </c>
      <c r="Q122" s="118" t="e">
        <f>AVERAGEIF(Report_from_Debbie!$B119:$B279,$N122,Report_from_Debbie!G119:G279)</f>
        <v>#DIV/0!</v>
      </c>
      <c r="R122" s="121" t="e">
        <f t="shared" si="14"/>
        <v>#DIV/0!</v>
      </c>
      <c r="S122" s="121" t="e">
        <f t="shared" si="15"/>
        <v>#DIV/0!</v>
      </c>
      <c r="T122" s="121" t="e">
        <f t="shared" si="16"/>
        <v>#DIV/0!</v>
      </c>
      <c r="U122" s="95" t="e">
        <f t="shared" si="17"/>
        <v>#DIV/0!</v>
      </c>
      <c r="V122" s="130" t="e">
        <f t="shared" si="18"/>
        <v>#DIV/0!</v>
      </c>
    </row>
    <row r="123" spans="2:22" x14ac:dyDescent="0.4">
      <c r="B123" s="99">
        <f>Report_from_Debbie!B120</f>
        <v>0</v>
      </c>
      <c r="D123" s="93" t="e">
        <f t="array" ref="D123">INDEX($A$3:$A$154, MATCH(0, COUNTIF($D$2:D122,$A$3:A$154), 0))</f>
        <v>#N/A</v>
      </c>
      <c r="F123" s="105" t="e">
        <f>AVERAGEIF(Report_from_Debbie!$A120:$A280,$D123,Report_from_Debbie!E120:E280)</f>
        <v>#DIV/0!</v>
      </c>
      <c r="G123" s="104" t="e">
        <f>AVERAGEIF(Report_from_Debbie!$A120:$A280,$D123,Report_from_Debbie!F120:F280)</f>
        <v>#DIV/0!</v>
      </c>
      <c r="H123" s="117" t="e">
        <f>AVERAGEIF(Report_from_Debbie!$A120:$A280,$D123,Report_from_Debbie!G120:G280)</f>
        <v>#DIV/0!</v>
      </c>
      <c r="N123" s="123" t="e">
        <f t="array" ref="N123">INDEX($B$3:$B$154, MATCH(0, COUNTIF($N$2:N122,$B$3:B$154), 0))</f>
        <v>#N/A</v>
      </c>
      <c r="O123" s="97" t="e">
        <f>AVERAGEIF(Report_from_Debbie!$B120:$B280,$N123,Report_from_Debbie!E120:E280)</f>
        <v>#DIV/0!</v>
      </c>
      <c r="P123" s="96" t="e">
        <f>AVERAGEIF(Report_from_Debbie!$B120:$B280,$N123,Report_from_Debbie!F120:F280)</f>
        <v>#DIV/0!</v>
      </c>
      <c r="Q123" s="118" t="e">
        <f>AVERAGEIF(Report_from_Debbie!$B120:$B280,$N123,Report_from_Debbie!G120:G280)</f>
        <v>#DIV/0!</v>
      </c>
      <c r="R123" s="121" t="e">
        <f t="shared" si="14"/>
        <v>#DIV/0!</v>
      </c>
      <c r="S123" s="121" t="e">
        <f t="shared" si="15"/>
        <v>#DIV/0!</v>
      </c>
      <c r="T123" s="121" t="e">
        <f t="shared" si="16"/>
        <v>#DIV/0!</v>
      </c>
      <c r="U123" s="95" t="e">
        <f t="shared" si="17"/>
        <v>#DIV/0!</v>
      </c>
      <c r="V123" s="130" t="e">
        <f t="shared" si="18"/>
        <v>#DIV/0!</v>
      </c>
    </row>
    <row r="124" spans="2:22" x14ac:dyDescent="0.4">
      <c r="B124" s="99">
        <f>Report_from_Debbie!B121</f>
        <v>0</v>
      </c>
      <c r="D124" s="93" t="e">
        <f t="array" ref="D124">INDEX($A$3:$A$154, MATCH(0, COUNTIF($D$2:D123,$A$3:A$154), 0))</f>
        <v>#N/A</v>
      </c>
      <c r="F124" s="105" t="e">
        <f>AVERAGEIF(Report_from_Debbie!$A121:$A281,$D124,Report_from_Debbie!E121:E281)</f>
        <v>#DIV/0!</v>
      </c>
      <c r="G124" s="104" t="e">
        <f>AVERAGEIF(Report_from_Debbie!$A121:$A281,$D124,Report_from_Debbie!F121:F281)</f>
        <v>#DIV/0!</v>
      </c>
      <c r="H124" s="117" t="e">
        <f>AVERAGEIF(Report_from_Debbie!$A121:$A281,$D124,Report_from_Debbie!G121:G281)</f>
        <v>#DIV/0!</v>
      </c>
      <c r="N124" s="123" t="e">
        <f t="array" ref="N124">INDEX($B$3:$B$154, MATCH(0, COUNTIF($N$2:N123,$B$3:B$154), 0))</f>
        <v>#N/A</v>
      </c>
      <c r="O124" s="97" t="e">
        <f>AVERAGEIF(Report_from_Debbie!$B121:$B281,$N124,Report_from_Debbie!E121:E281)</f>
        <v>#DIV/0!</v>
      </c>
      <c r="P124" s="96" t="e">
        <f>AVERAGEIF(Report_from_Debbie!$B121:$B281,$N124,Report_from_Debbie!F121:F281)</f>
        <v>#DIV/0!</v>
      </c>
      <c r="Q124" s="118" t="e">
        <f>AVERAGEIF(Report_from_Debbie!$B121:$B281,$N124,Report_from_Debbie!G121:G281)</f>
        <v>#DIV/0!</v>
      </c>
      <c r="R124" s="121" t="e">
        <f t="shared" si="14"/>
        <v>#DIV/0!</v>
      </c>
      <c r="S124" s="121" t="e">
        <f t="shared" si="15"/>
        <v>#DIV/0!</v>
      </c>
      <c r="T124" s="121" t="e">
        <f t="shared" si="16"/>
        <v>#DIV/0!</v>
      </c>
      <c r="U124" s="95" t="e">
        <f t="shared" si="17"/>
        <v>#DIV/0!</v>
      </c>
      <c r="V124" s="130" t="e">
        <f t="shared" si="18"/>
        <v>#DIV/0!</v>
      </c>
    </row>
    <row r="125" spans="2:22" x14ac:dyDescent="0.4">
      <c r="B125" s="99">
        <f>Report_from_Debbie!B122</f>
        <v>0</v>
      </c>
      <c r="D125" s="93" t="e">
        <f t="array" ref="D125">INDEX($A$3:$A$154, MATCH(0, COUNTIF($D$2:D124,$A$3:A$154), 0))</f>
        <v>#N/A</v>
      </c>
      <c r="F125" s="105" t="e">
        <f>AVERAGEIF(Report_from_Debbie!$A122:$A282,$D125,Report_from_Debbie!E122:E282)</f>
        <v>#DIV/0!</v>
      </c>
      <c r="G125" s="104" t="e">
        <f>AVERAGEIF(Report_from_Debbie!$A122:$A282,$D125,Report_from_Debbie!F122:F282)</f>
        <v>#DIV/0!</v>
      </c>
      <c r="H125" s="117" t="e">
        <f>AVERAGEIF(Report_from_Debbie!$A122:$A282,$D125,Report_from_Debbie!G122:G282)</f>
        <v>#DIV/0!</v>
      </c>
      <c r="N125" s="123" t="e">
        <f t="array" ref="N125">INDEX($B$3:$B$154, MATCH(0, COUNTIF($N$2:N124,$B$3:B$154), 0))</f>
        <v>#N/A</v>
      </c>
      <c r="O125" s="97" t="e">
        <f>AVERAGEIF(Report_from_Debbie!$B122:$B282,$N125,Report_from_Debbie!E122:E282)</f>
        <v>#DIV/0!</v>
      </c>
      <c r="P125" s="96" t="e">
        <f>AVERAGEIF(Report_from_Debbie!$B122:$B282,$N125,Report_from_Debbie!F122:F282)</f>
        <v>#DIV/0!</v>
      </c>
      <c r="Q125" s="118" t="e">
        <f>AVERAGEIF(Report_from_Debbie!$B122:$B282,$N125,Report_from_Debbie!G122:G282)</f>
        <v>#DIV/0!</v>
      </c>
      <c r="R125" s="121" t="e">
        <f t="shared" si="14"/>
        <v>#DIV/0!</v>
      </c>
      <c r="S125" s="121" t="e">
        <f t="shared" si="15"/>
        <v>#DIV/0!</v>
      </c>
      <c r="T125" s="121" t="e">
        <f t="shared" si="16"/>
        <v>#DIV/0!</v>
      </c>
      <c r="U125" s="95" t="e">
        <f t="shared" si="17"/>
        <v>#DIV/0!</v>
      </c>
      <c r="V125" s="130" t="e">
        <f t="shared" si="18"/>
        <v>#DIV/0!</v>
      </c>
    </row>
    <row r="126" spans="2:22" x14ac:dyDescent="0.4">
      <c r="B126" s="99">
        <f>Report_from_Debbie!B123</f>
        <v>0</v>
      </c>
      <c r="D126" s="93" t="e">
        <f t="array" ref="D126">INDEX($A$3:$A$154, MATCH(0, COUNTIF($D$2:D125,$A$3:A$154), 0))</f>
        <v>#N/A</v>
      </c>
      <c r="F126" s="105" t="e">
        <f>AVERAGEIF(Report_from_Debbie!$A123:$A283,$D126,Report_from_Debbie!E123:E283)</f>
        <v>#DIV/0!</v>
      </c>
      <c r="G126" s="104" t="e">
        <f>AVERAGEIF(Report_from_Debbie!$A123:$A283,$D126,Report_from_Debbie!F123:F283)</f>
        <v>#DIV/0!</v>
      </c>
      <c r="H126" s="117" t="e">
        <f>AVERAGEIF(Report_from_Debbie!$A123:$A283,$D126,Report_from_Debbie!G123:G283)</f>
        <v>#DIV/0!</v>
      </c>
      <c r="N126" s="123" t="e">
        <f t="array" ref="N126">INDEX($B$3:$B$154, MATCH(0, COUNTIF($N$2:N125,$B$3:B$154), 0))</f>
        <v>#N/A</v>
      </c>
      <c r="O126" s="97" t="e">
        <f>AVERAGEIF(Report_from_Debbie!$B123:$B283,$N126,Report_from_Debbie!E123:E283)</f>
        <v>#DIV/0!</v>
      </c>
      <c r="P126" s="96" t="e">
        <f>AVERAGEIF(Report_from_Debbie!$B123:$B283,$N126,Report_from_Debbie!F123:F283)</f>
        <v>#DIV/0!</v>
      </c>
      <c r="Q126" s="118" t="e">
        <f>AVERAGEIF(Report_from_Debbie!$B123:$B283,$N126,Report_from_Debbie!G123:G283)</f>
        <v>#DIV/0!</v>
      </c>
      <c r="R126" s="121" t="e">
        <f t="shared" si="14"/>
        <v>#DIV/0!</v>
      </c>
      <c r="S126" s="121" t="e">
        <f t="shared" si="15"/>
        <v>#DIV/0!</v>
      </c>
      <c r="T126" s="121" t="e">
        <f t="shared" si="16"/>
        <v>#DIV/0!</v>
      </c>
      <c r="U126" s="95" t="e">
        <f t="shared" si="17"/>
        <v>#DIV/0!</v>
      </c>
      <c r="V126" s="130" t="e">
        <f t="shared" si="18"/>
        <v>#DIV/0!</v>
      </c>
    </row>
    <row r="127" spans="2:22" x14ac:dyDescent="0.4">
      <c r="B127" s="99">
        <f>Report_from_Debbie!B124</f>
        <v>0</v>
      </c>
      <c r="D127" s="93" t="e">
        <f t="array" ref="D127">INDEX($A$3:$A$154, MATCH(0, COUNTIF($D$2:D126,$A$3:A$154), 0))</f>
        <v>#N/A</v>
      </c>
      <c r="F127" s="105" t="e">
        <f>AVERAGEIF(Report_from_Debbie!$A124:$A284,$D127,Report_from_Debbie!E124:E284)</f>
        <v>#DIV/0!</v>
      </c>
      <c r="G127" s="104" t="e">
        <f>AVERAGEIF(Report_from_Debbie!$A124:$A284,$D127,Report_from_Debbie!F124:F284)</f>
        <v>#DIV/0!</v>
      </c>
      <c r="H127" s="117" t="e">
        <f>AVERAGEIF(Report_from_Debbie!$A124:$A284,$D127,Report_from_Debbie!G124:G284)</f>
        <v>#DIV/0!</v>
      </c>
      <c r="N127" s="123" t="e">
        <f t="array" ref="N127">INDEX($B$3:$B$154, MATCH(0, COUNTIF($N$2:N126,$B$3:B$154), 0))</f>
        <v>#N/A</v>
      </c>
      <c r="O127" s="97" t="e">
        <f>AVERAGEIF(Report_from_Debbie!$B124:$B284,$N127,Report_from_Debbie!E124:E284)</f>
        <v>#DIV/0!</v>
      </c>
      <c r="P127" s="96" t="e">
        <f>AVERAGEIF(Report_from_Debbie!$B124:$B284,$N127,Report_from_Debbie!F124:F284)</f>
        <v>#DIV/0!</v>
      </c>
      <c r="Q127" s="118" t="e">
        <f>AVERAGEIF(Report_from_Debbie!$B124:$B284,$N127,Report_from_Debbie!G124:G284)</f>
        <v>#DIV/0!</v>
      </c>
      <c r="R127" s="121" t="e">
        <f t="shared" si="14"/>
        <v>#DIV/0!</v>
      </c>
      <c r="S127" s="121" t="e">
        <f t="shared" si="15"/>
        <v>#DIV/0!</v>
      </c>
      <c r="T127" s="121" t="e">
        <f t="shared" si="16"/>
        <v>#DIV/0!</v>
      </c>
      <c r="U127" s="95" t="e">
        <f t="shared" si="17"/>
        <v>#DIV/0!</v>
      </c>
      <c r="V127" s="130" t="e">
        <f t="shared" si="18"/>
        <v>#DIV/0!</v>
      </c>
    </row>
    <row r="128" spans="2:22" x14ac:dyDescent="0.4">
      <c r="B128" s="99">
        <f>Report_from_Debbie!B125</f>
        <v>0</v>
      </c>
      <c r="D128" s="93" t="e">
        <f t="array" ref="D128">INDEX($A$3:$A$154, MATCH(0, COUNTIF($D$2:D127,$A$3:A$154), 0))</f>
        <v>#N/A</v>
      </c>
      <c r="F128" s="105" t="e">
        <f>AVERAGEIF(Report_from_Debbie!$A125:$A285,$D128,Report_from_Debbie!E125:E285)</f>
        <v>#DIV/0!</v>
      </c>
      <c r="G128" s="104" t="e">
        <f>AVERAGEIF(Report_from_Debbie!$A125:$A285,$D128,Report_from_Debbie!F125:F285)</f>
        <v>#DIV/0!</v>
      </c>
      <c r="H128" s="117" t="e">
        <f>AVERAGEIF(Report_from_Debbie!$A125:$A285,$D128,Report_from_Debbie!G125:G285)</f>
        <v>#DIV/0!</v>
      </c>
      <c r="N128" s="123" t="e">
        <f t="array" ref="N128">INDEX($B$3:$B$154, MATCH(0, COUNTIF($N$2:N127,$B$3:B$154), 0))</f>
        <v>#N/A</v>
      </c>
      <c r="O128" s="97" t="e">
        <f>AVERAGEIF(Report_from_Debbie!$B125:$B285,$N128,Report_from_Debbie!E125:E285)</f>
        <v>#DIV/0!</v>
      </c>
      <c r="P128" s="96" t="e">
        <f>AVERAGEIF(Report_from_Debbie!$B125:$B285,$N128,Report_from_Debbie!F125:F285)</f>
        <v>#DIV/0!</v>
      </c>
      <c r="Q128" s="118" t="e">
        <f>AVERAGEIF(Report_from_Debbie!$B125:$B285,$N128,Report_from_Debbie!G125:G285)</f>
        <v>#DIV/0!</v>
      </c>
      <c r="R128" s="121" t="e">
        <f t="shared" si="14"/>
        <v>#DIV/0!</v>
      </c>
      <c r="S128" s="121" t="e">
        <f t="shared" si="15"/>
        <v>#DIV/0!</v>
      </c>
      <c r="T128" s="121" t="e">
        <f t="shared" si="16"/>
        <v>#DIV/0!</v>
      </c>
      <c r="U128" s="95" t="e">
        <f t="shared" si="17"/>
        <v>#DIV/0!</v>
      </c>
      <c r="V128" s="130" t="e">
        <f t="shared" si="18"/>
        <v>#DIV/0!</v>
      </c>
    </row>
    <row r="129" spans="2:22" x14ac:dyDescent="0.4">
      <c r="B129" s="99">
        <f>Report_from_Debbie!B126</f>
        <v>0</v>
      </c>
      <c r="D129" s="93" t="e">
        <f t="array" ref="D129">INDEX($A$3:$A$154, MATCH(0, COUNTIF($D$2:D128,$A$3:A$154), 0))</f>
        <v>#N/A</v>
      </c>
      <c r="F129" s="105" t="e">
        <f>AVERAGEIF(Report_from_Debbie!$A126:$A286,$D129,Report_from_Debbie!E126:E286)</f>
        <v>#DIV/0!</v>
      </c>
      <c r="G129" s="104" t="e">
        <f>AVERAGEIF(Report_from_Debbie!$A126:$A286,$D129,Report_from_Debbie!F126:F286)</f>
        <v>#DIV/0!</v>
      </c>
      <c r="H129" s="117" t="e">
        <f>AVERAGEIF(Report_from_Debbie!$A126:$A286,$D129,Report_from_Debbie!G126:G286)</f>
        <v>#DIV/0!</v>
      </c>
      <c r="N129" s="123" t="e">
        <f t="array" ref="N129">INDEX($B$3:$B$154, MATCH(0, COUNTIF($N$2:N128,$B$3:B$154), 0))</f>
        <v>#N/A</v>
      </c>
      <c r="O129" s="97" t="e">
        <f>AVERAGEIF(Report_from_Debbie!$B126:$B286,$N129,Report_from_Debbie!E126:E286)</f>
        <v>#DIV/0!</v>
      </c>
      <c r="P129" s="96" t="e">
        <f>AVERAGEIF(Report_from_Debbie!$B126:$B286,$N129,Report_from_Debbie!F126:F286)</f>
        <v>#DIV/0!</v>
      </c>
      <c r="Q129" s="118" t="e">
        <f>AVERAGEIF(Report_from_Debbie!$B126:$B286,$N129,Report_from_Debbie!G126:G286)</f>
        <v>#DIV/0!</v>
      </c>
      <c r="R129" s="121" t="e">
        <f t="shared" si="14"/>
        <v>#DIV/0!</v>
      </c>
      <c r="S129" s="121" t="e">
        <f t="shared" si="15"/>
        <v>#DIV/0!</v>
      </c>
      <c r="T129" s="121" t="e">
        <f t="shared" si="16"/>
        <v>#DIV/0!</v>
      </c>
      <c r="U129" s="95" t="e">
        <f t="shared" si="17"/>
        <v>#DIV/0!</v>
      </c>
      <c r="V129" s="130" t="e">
        <f t="shared" si="18"/>
        <v>#DIV/0!</v>
      </c>
    </row>
    <row r="130" spans="2:22" x14ac:dyDescent="0.4">
      <c r="B130" s="99">
        <f>Report_from_Debbie!B127</f>
        <v>0</v>
      </c>
      <c r="D130" s="93" t="e">
        <f t="array" ref="D130">INDEX($A$3:$A$154, MATCH(0, COUNTIF($D$2:D129,$A$3:A$154), 0))</f>
        <v>#N/A</v>
      </c>
      <c r="F130" s="105" t="e">
        <f>AVERAGEIF(Report_from_Debbie!$A127:$A287,$D130,Report_from_Debbie!E127:E287)</f>
        <v>#DIV/0!</v>
      </c>
      <c r="G130" s="104" t="e">
        <f>AVERAGEIF(Report_from_Debbie!$A127:$A287,$D130,Report_from_Debbie!F127:F287)</f>
        <v>#DIV/0!</v>
      </c>
      <c r="H130" s="117" t="e">
        <f>AVERAGEIF(Report_from_Debbie!$A127:$A287,$D130,Report_from_Debbie!G127:G287)</f>
        <v>#DIV/0!</v>
      </c>
      <c r="N130" s="123" t="e">
        <f t="array" ref="N130">INDEX($B$3:$B$154, MATCH(0, COUNTIF($N$2:N129,$B$3:B$154), 0))</f>
        <v>#N/A</v>
      </c>
      <c r="O130" s="97" t="e">
        <f>AVERAGEIF(Report_from_Debbie!$B127:$B287,$N130,Report_from_Debbie!E127:E287)</f>
        <v>#DIV/0!</v>
      </c>
      <c r="P130" s="96" t="e">
        <f>AVERAGEIF(Report_from_Debbie!$B127:$B287,$N130,Report_from_Debbie!F127:F287)</f>
        <v>#DIV/0!</v>
      </c>
      <c r="Q130" s="118" t="e">
        <f>AVERAGEIF(Report_from_Debbie!$B127:$B287,$N130,Report_from_Debbie!G127:G287)</f>
        <v>#DIV/0!</v>
      </c>
      <c r="R130" s="121" t="e">
        <f t="shared" si="14"/>
        <v>#DIV/0!</v>
      </c>
      <c r="S130" s="121" t="e">
        <f t="shared" si="15"/>
        <v>#DIV/0!</v>
      </c>
      <c r="T130" s="121" t="e">
        <f t="shared" si="16"/>
        <v>#DIV/0!</v>
      </c>
      <c r="U130" s="95" t="e">
        <f t="shared" si="17"/>
        <v>#DIV/0!</v>
      </c>
      <c r="V130" s="130" t="e">
        <f t="shared" si="18"/>
        <v>#DIV/0!</v>
      </c>
    </row>
    <row r="131" spans="2:22" x14ac:dyDescent="0.4">
      <c r="B131" s="99">
        <f>Report_from_Debbie!B128</f>
        <v>0</v>
      </c>
      <c r="D131" s="93" t="e">
        <f t="array" ref="D131">INDEX($A$3:$A$154, MATCH(0, COUNTIF($D$2:D130,$A$3:A$154), 0))</f>
        <v>#N/A</v>
      </c>
      <c r="F131" s="105" t="e">
        <f>AVERAGEIF(Report_from_Debbie!$A128:$A288,$D131,Report_from_Debbie!E128:E288)</f>
        <v>#DIV/0!</v>
      </c>
      <c r="G131" s="104" t="e">
        <f>AVERAGEIF(Report_from_Debbie!$A128:$A288,$D131,Report_from_Debbie!F128:F288)</f>
        <v>#DIV/0!</v>
      </c>
      <c r="H131" s="117" t="e">
        <f>AVERAGEIF(Report_from_Debbie!$A128:$A288,$D131,Report_from_Debbie!G128:G288)</f>
        <v>#DIV/0!</v>
      </c>
      <c r="N131" s="123" t="e">
        <f t="array" ref="N131">INDEX($B$3:$B$154, MATCH(0, COUNTIF($N$2:N130,$B$3:B$154), 0))</f>
        <v>#N/A</v>
      </c>
      <c r="O131" s="97" t="e">
        <f>AVERAGEIF(Report_from_Debbie!$B128:$B288,$N131,Report_from_Debbie!E128:E288)</f>
        <v>#DIV/0!</v>
      </c>
      <c r="P131" s="96" t="e">
        <f>AVERAGEIF(Report_from_Debbie!$B128:$B288,$N131,Report_from_Debbie!F128:F288)</f>
        <v>#DIV/0!</v>
      </c>
      <c r="Q131" s="118" t="e">
        <f>AVERAGEIF(Report_from_Debbie!$B128:$B288,$N131,Report_from_Debbie!G128:G288)</f>
        <v>#DIV/0!</v>
      </c>
      <c r="R131" s="121" t="e">
        <f t="shared" si="14"/>
        <v>#DIV/0!</v>
      </c>
      <c r="S131" s="121" t="e">
        <f t="shared" si="15"/>
        <v>#DIV/0!</v>
      </c>
      <c r="T131" s="121" t="e">
        <f t="shared" si="16"/>
        <v>#DIV/0!</v>
      </c>
      <c r="U131" s="95" t="e">
        <f t="shared" si="17"/>
        <v>#DIV/0!</v>
      </c>
      <c r="V131" s="130" t="e">
        <f t="shared" si="18"/>
        <v>#DIV/0!</v>
      </c>
    </row>
    <row r="132" spans="2:22" x14ac:dyDescent="0.4">
      <c r="B132" s="99">
        <f>Report_from_Debbie!B129</f>
        <v>0</v>
      </c>
      <c r="D132" s="93" t="e">
        <f t="array" ref="D132">INDEX($A$3:$A$154, MATCH(0, COUNTIF($D$2:D131,$A$3:A$154), 0))</f>
        <v>#N/A</v>
      </c>
      <c r="F132" s="105" t="e">
        <f>AVERAGEIF(Report_from_Debbie!$A129:$A289,$D132,Report_from_Debbie!E129:E289)</f>
        <v>#DIV/0!</v>
      </c>
      <c r="G132" s="104" t="e">
        <f>AVERAGEIF(Report_from_Debbie!$A129:$A289,$D132,Report_from_Debbie!F129:F289)</f>
        <v>#DIV/0!</v>
      </c>
      <c r="H132" s="117" t="e">
        <f>AVERAGEIF(Report_from_Debbie!$A129:$A289,$D132,Report_from_Debbie!G129:G289)</f>
        <v>#DIV/0!</v>
      </c>
      <c r="N132" s="123" t="e">
        <f t="array" ref="N132">INDEX($B$3:$B$154, MATCH(0, COUNTIF($N$2:N131,$B$3:B$154), 0))</f>
        <v>#N/A</v>
      </c>
      <c r="O132" s="97" t="e">
        <f>AVERAGEIF(Report_from_Debbie!$B129:$B289,$N132,Report_from_Debbie!E129:E289)</f>
        <v>#DIV/0!</v>
      </c>
      <c r="P132" s="96" t="e">
        <f>AVERAGEIF(Report_from_Debbie!$B129:$B289,$N132,Report_from_Debbie!F129:F289)</f>
        <v>#DIV/0!</v>
      </c>
      <c r="Q132" s="118" t="e">
        <f>AVERAGEIF(Report_from_Debbie!$B129:$B289,$N132,Report_from_Debbie!G129:G289)</f>
        <v>#DIV/0!</v>
      </c>
      <c r="R132" s="121" t="e">
        <f t="shared" ref="R132" si="19">IF(O132&lt;5,0,IF(O132&lt;9,3,IF(O132&lt;13,6,IF(O132&lt;17,9,IF(O132&lt;21,12,IF(O132&gt;=21,15,99))))))</f>
        <v>#DIV/0!</v>
      </c>
      <c r="S132" s="121" t="e">
        <f t="shared" ref="S132" si="20">IF(P132=0,0,IF(P132&lt;2,5,IF(P132&lt;4,10,IF(P132&lt;6,15,IF(P132&lt;8,20,IF(P132&gt;=8,25,99))))))</f>
        <v>#DIV/0!</v>
      </c>
      <c r="T132" s="121" t="e">
        <f t="shared" ref="T132" si="21">IF(Q132=0,0,IF(Q132&lt;2,10,IF(Q132&lt;3,20,IF(Q132&lt;4,30,IF(Q132&lt;5,40,IF(Q132&gt;=5,50,99))))))</f>
        <v>#DIV/0!</v>
      </c>
      <c r="U132" s="95" t="e">
        <f t="shared" ref="U132" si="22">SUM(R132:T132)</f>
        <v>#DIV/0!</v>
      </c>
      <c r="V132" s="130" t="e">
        <f t="shared" ref="V132" si="23">IF(U132&lt;10,"F",IF(AND(U132&lt;19,U132&gt;10),"E",IF(AND(U132&lt;=29,U132&gt;20),"D",IF(AND(U132&lt;=49,U132&gt;30),"C",IF(AND(U132&lt;=69,U132&gt;50),"B",IF(U132&gt;=70,"A",99))))))</f>
        <v>#DIV/0!</v>
      </c>
    </row>
  </sheetData>
  <mergeCells count="1">
    <mergeCell ref="D1:AC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66"/>
  <sheetViews>
    <sheetView workbookViewId="0">
      <selection activeCell="A4" sqref="A4"/>
    </sheetView>
  </sheetViews>
  <sheetFormatPr defaultRowHeight="14.4" x14ac:dyDescent="0.3"/>
  <cols>
    <col min="1" max="1" width="38.88671875" style="1" bestFit="1" customWidth="1"/>
    <col min="2" max="3" width="26" style="108" bestFit="1" customWidth="1"/>
    <col min="4" max="4" width="17.33203125" style="108" bestFit="1" customWidth="1"/>
    <col min="5" max="5" width="10.44140625" style="108" bestFit="1" customWidth="1"/>
    <col min="6" max="6" width="12.5546875" style="108" bestFit="1" customWidth="1"/>
    <col min="7" max="7" width="23" style="108" bestFit="1" customWidth="1"/>
    <col min="8" max="8" width="24.6640625" bestFit="1" customWidth="1"/>
    <col min="9" max="9" width="23" bestFit="1" customWidth="1"/>
    <col min="18" max="18" width="5.5546875" bestFit="1" customWidth="1"/>
    <col min="19" max="19" width="14.88671875" bestFit="1" customWidth="1"/>
  </cols>
  <sheetData>
    <row r="1" spans="1:9" s="82" customFormat="1" ht="23.25" customHeight="1" x14ac:dyDescent="0.3">
      <c r="A1" s="1"/>
      <c r="B1" s="187" t="s">
        <v>203</v>
      </c>
      <c r="C1" s="188"/>
      <c r="D1" s="188"/>
      <c r="E1" s="188"/>
      <c r="F1" s="188"/>
      <c r="G1" s="188"/>
      <c r="H1" s="191">
        <f ca="1">NOW()</f>
        <v>44320.62159166667</v>
      </c>
      <c r="I1" s="112"/>
    </row>
    <row r="2" spans="1:9" s="82" customFormat="1" ht="23.25" customHeight="1" x14ac:dyDescent="0.3">
      <c r="A2" s="113" t="s">
        <v>205</v>
      </c>
      <c r="B2" s="189"/>
      <c r="C2" s="190"/>
      <c r="D2" s="190"/>
      <c r="E2" s="190"/>
      <c r="F2" s="190"/>
      <c r="G2" s="190"/>
      <c r="H2" s="191"/>
      <c r="I2" s="112"/>
    </row>
    <row r="3" spans="1:9" ht="15" x14ac:dyDescent="0.25">
      <c r="A3" s="82" t="s">
        <v>204</v>
      </c>
      <c r="B3" s="107" t="s">
        <v>125</v>
      </c>
      <c r="C3" s="107" t="s">
        <v>126</v>
      </c>
      <c r="D3" s="107" t="s">
        <v>127</v>
      </c>
      <c r="E3" s="107" t="s">
        <v>128</v>
      </c>
      <c r="F3" s="107" t="s">
        <v>129</v>
      </c>
      <c r="G3" s="107" t="s">
        <v>130</v>
      </c>
    </row>
    <row r="4" spans="1:9" x14ac:dyDescent="0.3">
      <c r="A4" s="1" t="str">
        <f t="shared" ref="A4:A21" si="0">CONCATENATE(B4,"-",C4)</f>
        <v>Boyne River-Dobleski Rd</v>
      </c>
      <c r="B4" s="153" t="s">
        <v>56</v>
      </c>
      <c r="C4" s="153" t="s">
        <v>257</v>
      </c>
      <c r="D4" s="154">
        <v>44093</v>
      </c>
      <c r="E4" s="149">
        <v>24</v>
      </c>
      <c r="F4" s="149">
        <v>12</v>
      </c>
      <c r="G4" s="149">
        <v>7</v>
      </c>
      <c r="H4" s="149">
        <v>110</v>
      </c>
    </row>
    <row r="5" spans="1:9" x14ac:dyDescent="0.3">
      <c r="A5" s="1" t="str">
        <f t="shared" si="0"/>
        <v>Eastport Creek-Farrell Rd</v>
      </c>
      <c r="B5" s="153" t="s">
        <v>61</v>
      </c>
      <c r="C5" s="153" t="s">
        <v>258</v>
      </c>
      <c r="D5" s="154">
        <v>44103</v>
      </c>
      <c r="E5" s="149">
        <v>20</v>
      </c>
      <c r="F5" s="149">
        <v>7</v>
      </c>
      <c r="G5" s="149">
        <v>2</v>
      </c>
      <c r="H5" s="149">
        <v>116</v>
      </c>
    </row>
    <row r="6" spans="1:9" x14ac:dyDescent="0.3">
      <c r="A6" s="1" t="str">
        <f t="shared" si="0"/>
        <v>Eastport Creek-M-88</v>
      </c>
      <c r="B6" s="153" t="s">
        <v>61</v>
      </c>
      <c r="C6" s="153" t="s">
        <v>138</v>
      </c>
      <c r="D6" s="154">
        <v>44103</v>
      </c>
      <c r="E6" s="149">
        <v>13</v>
      </c>
      <c r="F6" s="149">
        <v>5</v>
      </c>
      <c r="G6" s="149">
        <v>2</v>
      </c>
      <c r="H6" s="149">
        <v>89</v>
      </c>
    </row>
    <row r="7" spans="1:9" x14ac:dyDescent="0.3">
      <c r="A7" s="1" t="str">
        <f t="shared" si="0"/>
        <v>Pigeon River-Sturgeon Valley Rd</v>
      </c>
      <c r="B7" s="153" t="s">
        <v>70</v>
      </c>
      <c r="C7" s="153" t="s">
        <v>259</v>
      </c>
      <c r="D7" s="154">
        <v>44086</v>
      </c>
      <c r="E7" s="149">
        <v>26</v>
      </c>
      <c r="F7" s="149">
        <v>15</v>
      </c>
      <c r="G7" s="149">
        <v>11</v>
      </c>
      <c r="H7" s="149">
        <v>111</v>
      </c>
    </row>
    <row r="8" spans="1:9" x14ac:dyDescent="0.3">
      <c r="A8" s="1" t="str">
        <f t="shared" si="0"/>
        <v>Bear River-Walloon Lake Village</v>
      </c>
      <c r="B8" s="153" t="s">
        <v>47</v>
      </c>
      <c r="C8" s="153" t="s">
        <v>63</v>
      </c>
      <c r="D8" s="154">
        <v>44093</v>
      </c>
      <c r="E8" s="149">
        <v>4</v>
      </c>
      <c r="F8" s="149">
        <v>2</v>
      </c>
      <c r="G8" s="149">
        <v>0</v>
      </c>
      <c r="H8" s="149">
        <v>7</v>
      </c>
    </row>
    <row r="9" spans="1:9" x14ac:dyDescent="0.3">
      <c r="A9" s="1" t="str">
        <f t="shared" si="0"/>
        <v>Springbrook Creek-Springbrook Rd</v>
      </c>
      <c r="B9" s="153" t="s">
        <v>260</v>
      </c>
      <c r="C9" s="153" t="s">
        <v>261</v>
      </c>
      <c r="D9" s="154">
        <v>44093</v>
      </c>
      <c r="E9" s="149">
        <v>9</v>
      </c>
      <c r="F9" s="149">
        <v>6</v>
      </c>
      <c r="G9" s="149">
        <v>2</v>
      </c>
      <c r="H9" s="149">
        <v>25</v>
      </c>
    </row>
    <row r="10" spans="1:9" x14ac:dyDescent="0.3">
      <c r="A10" s="1" t="str">
        <f t="shared" si="0"/>
        <v>Stover Creek-Irish Boat Yard</v>
      </c>
      <c r="B10" s="153" t="s">
        <v>71</v>
      </c>
      <c r="C10" s="153" t="s">
        <v>262</v>
      </c>
      <c r="D10" s="154">
        <v>44104</v>
      </c>
      <c r="E10" s="149">
        <v>7</v>
      </c>
      <c r="F10" s="149">
        <v>2</v>
      </c>
      <c r="G10" s="149">
        <v>1</v>
      </c>
      <c r="H10" s="149">
        <v>41</v>
      </c>
    </row>
    <row r="11" spans="1:9" x14ac:dyDescent="0.3">
      <c r="A11" s="1" t="str">
        <f t="shared" si="0"/>
        <v>Stover Creek-Brookside Cemetary</v>
      </c>
      <c r="B11" s="153" t="s">
        <v>71</v>
      </c>
      <c r="C11" s="153" t="s">
        <v>263</v>
      </c>
      <c r="D11" s="154">
        <v>44104</v>
      </c>
      <c r="E11" s="149">
        <v>15</v>
      </c>
      <c r="F11" s="149">
        <v>6</v>
      </c>
      <c r="G11" s="149">
        <v>2</v>
      </c>
      <c r="H11" s="149">
        <v>69</v>
      </c>
    </row>
    <row r="12" spans="1:9" x14ac:dyDescent="0.3">
      <c r="A12" s="1" t="str">
        <f t="shared" si="0"/>
        <v>Pigeon River-Webb Rd</v>
      </c>
      <c r="B12" s="153" t="s">
        <v>70</v>
      </c>
      <c r="C12" s="153" t="s">
        <v>264</v>
      </c>
      <c r="D12" s="154">
        <v>44089</v>
      </c>
      <c r="E12" s="149">
        <v>23</v>
      </c>
      <c r="F12" s="149">
        <v>14</v>
      </c>
      <c r="G12" s="149">
        <v>9</v>
      </c>
      <c r="H12" s="149">
        <v>116</v>
      </c>
    </row>
    <row r="13" spans="1:9" x14ac:dyDescent="0.3">
      <c r="A13" s="1" t="str">
        <f t="shared" si="0"/>
        <v>Boyne River-Thumb Lake Rd</v>
      </c>
      <c r="B13" s="153" t="s">
        <v>56</v>
      </c>
      <c r="C13" s="153" t="s">
        <v>265</v>
      </c>
      <c r="D13" s="154">
        <v>44093</v>
      </c>
      <c r="E13" s="149">
        <v>14</v>
      </c>
      <c r="F13" s="149">
        <v>8</v>
      </c>
      <c r="G13" s="149">
        <v>5</v>
      </c>
      <c r="H13" s="149">
        <v>76</v>
      </c>
    </row>
    <row r="14" spans="1:9" x14ac:dyDescent="0.3">
      <c r="A14" s="1" t="str">
        <f t="shared" si="0"/>
        <v>-</v>
      </c>
      <c r="B14" s="109"/>
      <c r="C14" s="140"/>
      <c r="D14" s="141"/>
      <c r="E14" s="140"/>
      <c r="F14" s="140"/>
      <c r="G14" s="140"/>
    </row>
    <row r="15" spans="1:9" x14ac:dyDescent="0.3">
      <c r="A15" s="1" t="str">
        <f t="shared" si="0"/>
        <v>-</v>
      </c>
      <c r="B15" s="109"/>
      <c r="C15" s="140"/>
      <c r="D15" s="141"/>
      <c r="E15" s="140"/>
      <c r="F15" s="140"/>
      <c r="G15" s="140"/>
    </row>
    <row r="16" spans="1:9" x14ac:dyDescent="0.3">
      <c r="A16" s="1" t="str">
        <f t="shared" si="0"/>
        <v>-</v>
      </c>
      <c r="B16" s="109"/>
      <c r="C16" s="140"/>
      <c r="D16" s="141"/>
      <c r="E16" s="140"/>
      <c r="F16" s="140"/>
      <c r="G16" s="140"/>
    </row>
    <row r="17" spans="1:8" x14ac:dyDescent="0.3">
      <c r="A17" s="1" t="str">
        <f t="shared" si="0"/>
        <v>-</v>
      </c>
      <c r="B17" s="109"/>
      <c r="C17" s="142"/>
      <c r="D17" s="141"/>
      <c r="E17" s="140"/>
      <c r="F17" s="140"/>
      <c r="G17" s="140"/>
    </row>
    <row r="18" spans="1:8" x14ac:dyDescent="0.3">
      <c r="A18" s="1" t="str">
        <f t="shared" si="0"/>
        <v>-</v>
      </c>
      <c r="B18" s="109"/>
      <c r="C18" s="142"/>
      <c r="D18" s="141"/>
      <c r="E18" s="140"/>
      <c r="F18" s="140"/>
      <c r="G18" s="140"/>
    </row>
    <row r="19" spans="1:8" x14ac:dyDescent="0.3">
      <c r="A19" s="1" t="str">
        <f>CONCATENATE(B19,"-",C19)</f>
        <v>-</v>
      </c>
      <c r="B19" s="109"/>
      <c r="C19" s="140"/>
      <c r="D19" s="141"/>
      <c r="E19" s="140"/>
      <c r="F19" s="140"/>
      <c r="G19" s="140"/>
    </row>
    <row r="20" spans="1:8" x14ac:dyDescent="0.3">
      <c r="A20" s="1" t="str">
        <f t="shared" si="0"/>
        <v>-</v>
      </c>
      <c r="B20" s="109"/>
      <c r="C20" s="140"/>
      <c r="D20" s="141"/>
      <c r="E20" s="140"/>
      <c r="F20" s="144"/>
      <c r="G20" s="140"/>
    </row>
    <row r="21" spans="1:8" x14ac:dyDescent="0.3">
      <c r="A21" s="1" t="str">
        <f t="shared" si="0"/>
        <v>-</v>
      </c>
      <c r="B21" s="109"/>
      <c r="C21" s="140"/>
      <c r="D21" s="141"/>
      <c r="E21" s="140"/>
      <c r="F21" s="140"/>
      <c r="G21" s="140"/>
    </row>
    <row r="22" spans="1:8" x14ac:dyDescent="0.3">
      <c r="A22" s="1" t="str">
        <f t="shared" ref="A22:A32" si="1">CONCATENATE(B22,"-",C22)</f>
        <v>-</v>
      </c>
      <c r="B22" s="109"/>
      <c r="C22" s="140"/>
      <c r="D22" s="141"/>
      <c r="E22" s="140"/>
      <c r="F22" s="140"/>
      <c r="G22" s="140"/>
    </row>
    <row r="23" spans="1:8" x14ac:dyDescent="0.3">
      <c r="A23" s="1" t="str">
        <f t="shared" si="1"/>
        <v>-</v>
      </c>
      <c r="B23" s="109"/>
      <c r="C23" s="140"/>
      <c r="D23" s="141"/>
      <c r="E23" s="140"/>
      <c r="F23" s="140"/>
      <c r="G23" s="140"/>
    </row>
    <row r="24" spans="1:8" x14ac:dyDescent="0.3">
      <c r="A24" s="1" t="str">
        <f t="shared" si="1"/>
        <v>-</v>
      </c>
      <c r="B24" s="109"/>
      <c r="C24" s="140"/>
      <c r="D24" s="141"/>
      <c r="E24" s="140"/>
      <c r="F24" s="140"/>
      <c r="G24" s="140"/>
    </row>
    <row r="25" spans="1:8" x14ac:dyDescent="0.3">
      <c r="A25" s="1" t="str">
        <f>CONCATENATE(B25,"-",C25)</f>
        <v>-</v>
      </c>
      <c r="B25" s="109"/>
      <c r="C25" s="144"/>
      <c r="D25" s="141"/>
      <c r="E25" s="140"/>
      <c r="F25" s="140"/>
      <c r="G25" s="140"/>
      <c r="H25" s="1"/>
    </row>
    <row r="26" spans="1:8" x14ac:dyDescent="0.3">
      <c r="A26" s="1" t="str">
        <f t="shared" si="1"/>
        <v>-</v>
      </c>
      <c r="B26" s="109"/>
      <c r="C26" s="140"/>
      <c r="D26" s="141"/>
      <c r="E26" s="140"/>
      <c r="F26" s="140"/>
      <c r="G26" s="140"/>
    </row>
    <row r="27" spans="1:8" x14ac:dyDescent="0.3">
      <c r="A27" s="1" t="str">
        <f t="shared" si="1"/>
        <v>-</v>
      </c>
      <c r="B27" s="109"/>
      <c r="C27" s="138"/>
      <c r="D27" s="139"/>
      <c r="E27" s="138"/>
      <c r="F27" s="138"/>
      <c r="G27" s="138"/>
    </row>
    <row r="28" spans="1:8" x14ac:dyDescent="0.3">
      <c r="A28" s="1" t="str">
        <f t="shared" si="1"/>
        <v>-</v>
      </c>
      <c r="B28" s="109"/>
      <c r="C28" s="138"/>
      <c r="D28" s="139"/>
      <c r="E28" s="138"/>
      <c r="F28" s="138"/>
      <c r="G28" s="138"/>
    </row>
    <row r="29" spans="1:8" x14ac:dyDescent="0.3">
      <c r="A29" s="1" t="str">
        <f t="shared" si="1"/>
        <v>-</v>
      </c>
      <c r="B29" s="109"/>
      <c r="C29" s="138"/>
      <c r="D29" s="139"/>
      <c r="E29" s="138"/>
      <c r="F29" s="138"/>
      <c r="G29" s="138"/>
    </row>
    <row r="30" spans="1:8" x14ac:dyDescent="0.3">
      <c r="A30" s="1" t="str">
        <f t="shared" si="1"/>
        <v>-</v>
      </c>
      <c r="B30" s="109"/>
      <c r="C30" s="138"/>
      <c r="D30" s="139"/>
      <c r="E30" s="138"/>
      <c r="F30" s="138"/>
      <c r="G30" s="138"/>
    </row>
    <row r="31" spans="1:8" x14ac:dyDescent="0.3">
      <c r="A31" s="1" t="str">
        <f t="shared" si="1"/>
        <v>-</v>
      </c>
      <c r="B31" s="109"/>
      <c r="C31" s="138"/>
      <c r="D31" s="139"/>
      <c r="E31" s="138"/>
      <c r="F31" s="138"/>
      <c r="G31" s="138"/>
    </row>
    <row r="32" spans="1:8" x14ac:dyDescent="0.3">
      <c r="A32" s="1" t="str">
        <f t="shared" si="1"/>
        <v>-</v>
      </c>
      <c r="B32" s="109"/>
      <c r="C32" s="138"/>
      <c r="D32" s="139"/>
      <c r="E32" s="138"/>
      <c r="F32" s="138"/>
      <c r="G32" s="138"/>
    </row>
    <row r="33" spans="1:7" x14ac:dyDescent="0.3">
      <c r="A33" s="1" t="str">
        <f t="shared" ref="A33:A54" si="2">CONCATENATE(B33,"-",C33)</f>
        <v>-</v>
      </c>
      <c r="B33" s="109"/>
      <c r="C33" s="138"/>
      <c r="D33" s="139"/>
      <c r="E33" s="138"/>
      <c r="F33" s="138"/>
      <c r="G33" s="138"/>
    </row>
    <row r="34" spans="1:7" x14ac:dyDescent="0.3">
      <c r="A34" s="1" t="str">
        <f t="shared" si="2"/>
        <v>-</v>
      </c>
      <c r="B34" s="109"/>
      <c r="C34" s="138"/>
      <c r="D34" s="139"/>
      <c r="E34" s="138"/>
      <c r="F34" s="138"/>
      <c r="G34" s="138"/>
    </row>
    <row r="35" spans="1:7" x14ac:dyDescent="0.3">
      <c r="A35" s="1" t="str">
        <f t="shared" si="2"/>
        <v>-</v>
      </c>
      <c r="B35" s="109"/>
      <c r="C35" s="138"/>
      <c r="D35" s="139"/>
      <c r="E35" s="138"/>
      <c r="F35" s="138"/>
      <c r="G35" s="138"/>
    </row>
    <row r="36" spans="1:7" x14ac:dyDescent="0.3">
      <c r="A36" s="1" t="str">
        <f t="shared" si="2"/>
        <v>-</v>
      </c>
      <c r="B36" s="109"/>
      <c r="C36" s="138"/>
      <c r="D36" s="139"/>
      <c r="E36" s="138"/>
      <c r="F36" s="138"/>
      <c r="G36" s="138"/>
    </row>
    <row r="37" spans="1:7" x14ac:dyDescent="0.3">
      <c r="A37" s="1" t="str">
        <f t="shared" si="2"/>
        <v>-</v>
      </c>
      <c r="B37" s="109"/>
      <c r="C37" s="138"/>
      <c r="D37" s="139"/>
      <c r="E37" s="138"/>
      <c r="F37" s="138"/>
      <c r="G37" s="138"/>
    </row>
    <row r="38" spans="1:7" x14ac:dyDescent="0.3">
      <c r="A38" s="1" t="str">
        <f t="shared" si="2"/>
        <v>-</v>
      </c>
      <c r="B38" s="109"/>
      <c r="C38" s="138"/>
      <c r="D38" s="139"/>
      <c r="E38" s="138"/>
      <c r="F38" s="138"/>
      <c r="G38" s="138"/>
    </row>
    <row r="39" spans="1:7" x14ac:dyDescent="0.3">
      <c r="A39" s="1" t="str">
        <f t="shared" si="2"/>
        <v>-</v>
      </c>
      <c r="B39" s="109"/>
      <c r="C39" s="138"/>
      <c r="D39" s="139"/>
      <c r="E39" s="144"/>
      <c r="F39" s="144"/>
      <c r="G39" s="144"/>
    </row>
    <row r="40" spans="1:7" x14ac:dyDescent="0.3">
      <c r="A40" s="1" t="str">
        <f t="shared" si="2"/>
        <v>-</v>
      </c>
      <c r="B40" s="109"/>
      <c r="C40" s="138"/>
      <c r="D40" s="139"/>
      <c r="E40" s="138"/>
      <c r="F40" s="138"/>
      <c r="G40" s="138"/>
    </row>
    <row r="41" spans="1:7" x14ac:dyDescent="0.3">
      <c r="A41" s="1" t="str">
        <f t="shared" si="2"/>
        <v>-</v>
      </c>
      <c r="B41" s="109"/>
      <c r="C41" s="138"/>
      <c r="D41" s="139"/>
      <c r="E41" s="138"/>
      <c r="F41" s="138"/>
      <c r="G41" s="138"/>
    </row>
    <row r="42" spans="1:7" x14ac:dyDescent="0.3">
      <c r="A42" s="1" t="str">
        <f t="shared" si="2"/>
        <v>-</v>
      </c>
      <c r="B42" s="109"/>
      <c r="C42" s="138"/>
      <c r="D42" s="139"/>
      <c r="E42" s="138"/>
      <c r="F42" s="138"/>
      <c r="G42" s="138"/>
    </row>
    <row r="43" spans="1:7" x14ac:dyDescent="0.3">
      <c r="A43" s="1" t="str">
        <f t="shared" si="2"/>
        <v>-</v>
      </c>
      <c r="B43" s="109"/>
      <c r="C43" s="138"/>
      <c r="D43" s="139"/>
      <c r="E43" s="138"/>
      <c r="F43" s="138"/>
      <c r="G43" s="138"/>
    </row>
    <row r="44" spans="1:7" x14ac:dyDescent="0.3">
      <c r="A44" s="1" t="str">
        <f t="shared" si="2"/>
        <v>-</v>
      </c>
      <c r="B44" s="109"/>
      <c r="C44" s="138"/>
      <c r="D44" s="139"/>
      <c r="E44" s="138"/>
      <c r="F44" s="138"/>
      <c r="G44" s="138"/>
    </row>
    <row r="45" spans="1:7" x14ac:dyDescent="0.3">
      <c r="A45" s="1" t="str">
        <f t="shared" si="2"/>
        <v>-</v>
      </c>
      <c r="B45" s="109"/>
      <c r="C45" s="138"/>
      <c r="D45" s="139"/>
      <c r="E45" s="138"/>
      <c r="F45" s="138"/>
      <c r="G45" s="138"/>
    </row>
    <row r="46" spans="1:7" x14ac:dyDescent="0.3">
      <c r="A46" s="1" t="str">
        <f t="shared" si="2"/>
        <v>-</v>
      </c>
      <c r="B46" s="109"/>
      <c r="C46" s="138"/>
      <c r="D46" s="139"/>
      <c r="E46" s="138"/>
      <c r="F46" s="138"/>
      <c r="G46" s="138"/>
    </row>
    <row r="47" spans="1:7" x14ac:dyDescent="0.3">
      <c r="A47" s="1" t="str">
        <f t="shared" si="2"/>
        <v>-</v>
      </c>
      <c r="B47" s="109"/>
      <c r="C47" s="138"/>
      <c r="D47" s="139"/>
      <c r="E47" s="138"/>
      <c r="F47" s="138"/>
      <c r="G47" s="138"/>
    </row>
    <row r="48" spans="1:7" x14ac:dyDescent="0.3">
      <c r="A48" s="1" t="str">
        <f t="shared" si="2"/>
        <v>-</v>
      </c>
      <c r="B48" s="109"/>
      <c r="C48" s="138"/>
      <c r="D48" s="139"/>
      <c r="E48" s="138"/>
      <c r="F48" s="138"/>
      <c r="G48" s="138"/>
    </row>
    <row r="49" spans="1:8" x14ac:dyDescent="0.3">
      <c r="A49" s="1" t="str">
        <f t="shared" si="2"/>
        <v>-</v>
      </c>
      <c r="B49" s="109"/>
      <c r="C49" s="138"/>
      <c r="D49" s="139"/>
      <c r="E49" s="138"/>
      <c r="F49" s="138"/>
      <c r="G49" s="138"/>
    </row>
    <row r="50" spans="1:8" x14ac:dyDescent="0.3">
      <c r="A50" s="1" t="str">
        <f t="shared" si="2"/>
        <v>-</v>
      </c>
      <c r="B50" s="109"/>
      <c r="C50" s="138"/>
      <c r="D50" s="139"/>
      <c r="E50" s="138"/>
      <c r="F50" s="138"/>
      <c r="G50" s="138"/>
    </row>
    <row r="51" spans="1:8" x14ac:dyDescent="0.3">
      <c r="A51" s="1" t="str">
        <f t="shared" si="2"/>
        <v>-</v>
      </c>
      <c r="B51" s="109"/>
      <c r="C51" s="138"/>
      <c r="D51" s="139"/>
      <c r="E51" s="138"/>
      <c r="F51" s="138"/>
      <c r="G51" s="138"/>
    </row>
    <row r="52" spans="1:8" x14ac:dyDescent="0.3">
      <c r="A52" s="1" t="str">
        <f t="shared" si="2"/>
        <v>-</v>
      </c>
      <c r="B52" s="109"/>
      <c r="C52" s="143"/>
      <c r="D52" s="139"/>
      <c r="E52" s="138"/>
      <c r="F52" s="138"/>
      <c r="G52" s="138"/>
      <c r="H52" s="1"/>
    </row>
    <row r="53" spans="1:8" x14ac:dyDescent="0.3">
      <c r="A53" s="1" t="str">
        <f t="shared" si="2"/>
        <v>-</v>
      </c>
      <c r="B53" s="109"/>
      <c r="C53" s="109"/>
      <c r="D53" s="110"/>
      <c r="E53" s="111"/>
      <c r="F53" s="111"/>
      <c r="G53" s="111"/>
    </row>
    <row r="54" spans="1:8" x14ac:dyDescent="0.3">
      <c r="A54" s="1" t="str">
        <f t="shared" si="2"/>
        <v>-</v>
      </c>
      <c r="B54" s="109"/>
      <c r="C54" s="109"/>
      <c r="D54" s="110"/>
      <c r="E54" s="111"/>
      <c r="F54" s="111"/>
      <c r="G54" s="111"/>
    </row>
    <row r="55" spans="1:8" x14ac:dyDescent="0.3">
      <c r="B55" s="109"/>
      <c r="C55" s="109"/>
      <c r="D55" s="110"/>
      <c r="E55" s="111"/>
      <c r="F55" s="111"/>
      <c r="G55" s="111"/>
    </row>
    <row r="56" spans="1:8" x14ac:dyDescent="0.3">
      <c r="B56" s="109"/>
      <c r="C56" s="109"/>
      <c r="D56" s="110"/>
      <c r="E56" s="111"/>
      <c r="F56" s="111"/>
      <c r="G56" s="111"/>
    </row>
    <row r="57" spans="1:8" x14ac:dyDescent="0.3">
      <c r="B57" s="109"/>
      <c r="C57" s="109"/>
      <c r="D57" s="110"/>
      <c r="E57" s="111"/>
      <c r="F57" s="111"/>
      <c r="G57" s="111"/>
    </row>
    <row r="58" spans="1:8" x14ac:dyDescent="0.3">
      <c r="B58" s="109"/>
      <c r="C58" s="109"/>
      <c r="D58" s="110"/>
      <c r="E58" s="111"/>
      <c r="F58" s="111"/>
      <c r="G58" s="111"/>
    </row>
    <row r="59" spans="1:8" x14ac:dyDescent="0.3">
      <c r="B59" s="109"/>
      <c r="C59" s="109"/>
      <c r="D59" s="110"/>
      <c r="E59" s="111"/>
      <c r="F59" s="111"/>
      <c r="G59" s="111"/>
    </row>
    <row r="60" spans="1:8" x14ac:dyDescent="0.3">
      <c r="B60" s="109"/>
      <c r="C60" s="109"/>
      <c r="D60" s="110"/>
      <c r="E60" s="111"/>
      <c r="F60" s="111"/>
      <c r="G60" s="111"/>
    </row>
    <row r="61" spans="1:8" x14ac:dyDescent="0.3">
      <c r="B61" s="109"/>
      <c r="C61" s="109"/>
      <c r="D61" s="110"/>
      <c r="E61" s="111"/>
      <c r="F61" s="111"/>
      <c r="G61" s="111"/>
    </row>
    <row r="62" spans="1:8" x14ac:dyDescent="0.3">
      <c r="B62" s="109"/>
      <c r="C62" s="109"/>
      <c r="D62" s="110"/>
      <c r="E62" s="111"/>
      <c r="F62" s="111"/>
      <c r="G62" s="111"/>
    </row>
    <row r="63" spans="1:8" x14ac:dyDescent="0.3">
      <c r="B63" s="109"/>
      <c r="C63" s="109"/>
      <c r="D63" s="110"/>
      <c r="E63" s="111"/>
      <c r="F63" s="111"/>
      <c r="G63" s="111"/>
    </row>
    <row r="64" spans="1:8" x14ac:dyDescent="0.3">
      <c r="B64" s="109"/>
      <c r="C64" s="109"/>
      <c r="D64" s="110"/>
      <c r="E64" s="111"/>
      <c r="F64" s="111"/>
      <c r="G64" s="111"/>
    </row>
    <row r="65" spans="2:7" x14ac:dyDescent="0.3">
      <c r="B65" s="109"/>
      <c r="C65" s="109"/>
      <c r="D65" s="110"/>
      <c r="E65" s="111"/>
      <c r="F65" s="111"/>
      <c r="G65" s="111"/>
    </row>
    <row r="66" spans="2:7" x14ac:dyDescent="0.3">
      <c r="B66" s="109"/>
      <c r="C66" s="109"/>
      <c r="D66" s="110"/>
      <c r="E66" s="111"/>
      <c r="F66" s="111"/>
      <c r="G66" s="111"/>
    </row>
  </sheetData>
  <mergeCells count="2">
    <mergeCell ref="B1:G2"/>
    <mergeCell ref="H1:H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B7" sqref="B7"/>
    </sheetView>
  </sheetViews>
  <sheetFormatPr defaultRowHeight="14.4" x14ac:dyDescent="0.3"/>
  <cols>
    <col min="1" max="1" width="15.109375" bestFit="1" customWidth="1"/>
    <col min="2" max="2" width="12.88671875" bestFit="1" customWidth="1"/>
  </cols>
  <sheetData>
    <row r="1" spans="1:5" ht="27" thickBot="1" x14ac:dyDescent="0.3">
      <c r="A1" s="150" t="s">
        <v>195</v>
      </c>
      <c r="B1" s="151" t="s">
        <v>45</v>
      </c>
    </row>
    <row r="2" spans="1:5" ht="15.75" thickTop="1" x14ac:dyDescent="0.25">
      <c r="A2" t="str">
        <f>Specific_Annual_Report!N3</f>
        <v>Boyne River</v>
      </c>
      <c r="B2" t="str">
        <f>Specific_Annual_Report!V3</f>
        <v>A</v>
      </c>
      <c r="D2" t="s">
        <v>22</v>
      </c>
      <c r="E2">
        <f>COUNTIF(B2:B19, D2)</f>
        <v>2</v>
      </c>
    </row>
    <row r="3" spans="1:5" ht="15" x14ac:dyDescent="0.25">
      <c r="A3" s="1" t="str">
        <f>Specific_Annual_Report!N4</f>
        <v>Eastport Creek</v>
      </c>
      <c r="B3" s="1" t="str">
        <f>Specific_Annual_Report!V4</f>
        <v>C</v>
      </c>
      <c r="D3" t="s">
        <v>24</v>
      </c>
      <c r="E3" s="1">
        <f t="shared" ref="E3:E6" si="0">COUNTIF(B3:B20, D3)</f>
        <v>0</v>
      </c>
    </row>
    <row r="4" spans="1:5" ht="15" x14ac:dyDescent="0.25">
      <c r="A4" s="1" t="str">
        <f>Specific_Annual_Report!N5</f>
        <v>Pigeon River</v>
      </c>
      <c r="B4" s="1" t="str">
        <f>Specific_Annual_Report!V5</f>
        <v>A</v>
      </c>
      <c r="D4" t="s">
        <v>26</v>
      </c>
      <c r="E4" s="1">
        <f t="shared" si="0"/>
        <v>2</v>
      </c>
    </row>
    <row r="5" spans="1:5" ht="15" x14ac:dyDescent="0.25">
      <c r="A5" s="1" t="str">
        <f>Specific_Annual_Report!N6</f>
        <v>Bear River</v>
      </c>
      <c r="B5" s="1">
        <f>Specific_Annual_Report!V6</f>
        <v>99</v>
      </c>
      <c r="D5" t="s">
        <v>28</v>
      </c>
      <c r="E5" s="1">
        <f t="shared" si="0"/>
        <v>0</v>
      </c>
    </row>
    <row r="6" spans="1:5" ht="15" x14ac:dyDescent="0.25">
      <c r="A6" s="1" t="str">
        <f>Specific_Annual_Report!N7</f>
        <v>Springbrook Creek</v>
      </c>
      <c r="B6" s="1" t="str">
        <f>Specific_Annual_Report!V7</f>
        <v>C</v>
      </c>
      <c r="D6" t="s">
        <v>30</v>
      </c>
      <c r="E6" s="1">
        <f t="shared" si="0"/>
        <v>0</v>
      </c>
    </row>
    <row r="7" spans="1:5" ht="15" x14ac:dyDescent="0.25">
      <c r="A7" s="1" t="str">
        <f>Specific_Annual_Report!N8</f>
        <v>Stover Creek</v>
      </c>
      <c r="B7" s="1" t="str">
        <f>Specific_Annual_Report!V8</f>
        <v>C</v>
      </c>
    </row>
    <row r="8" spans="1:5" ht="15" x14ac:dyDescent="0.25">
      <c r="A8" s="1" t="e">
        <f>Specific_Annual_Report!N10</f>
        <v>#REF!</v>
      </c>
      <c r="B8" s="1" t="e">
        <f>Specific_Annual_Report!V10</f>
        <v>#DIV/0!</v>
      </c>
    </row>
    <row r="9" spans="1:5" ht="15" x14ac:dyDescent="0.25">
      <c r="A9" s="1" t="e">
        <f>Specific_Annual_Report!N11</f>
        <v>#N/A</v>
      </c>
      <c r="B9" s="1" t="e">
        <f>Specific_Annual_Report!V11</f>
        <v>#DIV/0!</v>
      </c>
    </row>
    <row r="10" spans="1:5" ht="15" x14ac:dyDescent="0.25">
      <c r="A10" s="1" t="e">
        <f>Specific_Annual_Report!N12</f>
        <v>#N/A</v>
      </c>
      <c r="B10" s="1" t="e">
        <f>Specific_Annual_Report!V12</f>
        <v>#DIV/0!</v>
      </c>
    </row>
    <row r="11" spans="1:5" ht="15" x14ac:dyDescent="0.25">
      <c r="A11" s="1" t="e">
        <f>Specific_Annual_Report!N13</f>
        <v>#N/A</v>
      </c>
      <c r="B11" s="1" t="e">
        <f>Specific_Annual_Report!V13</f>
        <v>#DIV/0!</v>
      </c>
    </row>
    <row r="12" spans="1:5" ht="15" x14ac:dyDescent="0.25">
      <c r="A12" s="1" t="e">
        <f>Specific_Annual_Report!N14</f>
        <v>#N/A</v>
      </c>
      <c r="B12" s="1" t="e">
        <f>Specific_Annual_Report!V14</f>
        <v>#DIV/0!</v>
      </c>
    </row>
    <row r="13" spans="1:5" ht="15" x14ac:dyDescent="0.25">
      <c r="A13" s="1" t="e">
        <f>Specific_Annual_Report!N15</f>
        <v>#N/A</v>
      </c>
      <c r="B13" s="1" t="e">
        <f>Specific_Annual_Report!V15</f>
        <v>#DIV/0!</v>
      </c>
    </row>
    <row r="14" spans="1:5" ht="15" x14ac:dyDescent="0.25">
      <c r="A14" s="1" t="e">
        <f>Specific_Annual_Report!N16</f>
        <v>#N/A</v>
      </c>
      <c r="B14" s="1" t="e">
        <f>Specific_Annual_Report!V16</f>
        <v>#DIV/0!</v>
      </c>
    </row>
    <row r="15" spans="1:5" ht="15" x14ac:dyDescent="0.25">
      <c r="A15" s="1" t="e">
        <f>Specific_Annual_Report!N17</f>
        <v>#N/A</v>
      </c>
      <c r="B15" s="1" t="e">
        <f>Specific_Annual_Report!V17</f>
        <v>#DIV/0!</v>
      </c>
    </row>
    <row r="16" spans="1:5" ht="15" x14ac:dyDescent="0.25">
      <c r="A16" s="1" t="e">
        <f>Specific_Annual_Report!N18</f>
        <v>#N/A</v>
      </c>
      <c r="B16" s="1" t="e">
        <f>Specific_Annual_Report!V18</f>
        <v>#DIV/0!</v>
      </c>
    </row>
    <row r="17" spans="1:2" ht="15" x14ac:dyDescent="0.25">
      <c r="A17" s="1" t="e">
        <f>Specific_Annual_Report!N19</f>
        <v>#N/A</v>
      </c>
      <c r="B17" s="1" t="e">
        <f>Specific_Annual_Report!V19</f>
        <v>#DIV/0!</v>
      </c>
    </row>
    <row r="18" spans="1:2" ht="15" x14ac:dyDescent="0.25">
      <c r="A18" s="1" t="e">
        <f>Specific_Annual_Report!N20</f>
        <v>#N/A</v>
      </c>
      <c r="B18" s="1" t="e">
        <f>Specific_Annual_Report!V20</f>
        <v>#DIV/0!</v>
      </c>
    </row>
    <row r="19" spans="1:2" ht="15" x14ac:dyDescent="0.25">
      <c r="A19" s="1" t="e">
        <f>Specific_Annual_Report!N21</f>
        <v>#N/A</v>
      </c>
      <c r="B19" s="1" t="e">
        <f>Specific_Annual_Report!V21</f>
        <v>#DIV/0!</v>
      </c>
    </row>
    <row r="20" spans="1:2" ht="15" x14ac:dyDescent="0.25">
      <c r="A20" s="1"/>
      <c r="B20" s="1"/>
    </row>
    <row r="21" spans="1:2" ht="15" x14ac:dyDescent="0.25">
      <c r="A21" s="1"/>
      <c r="B21" s="1"/>
    </row>
    <row r="22" spans="1:2" ht="15" x14ac:dyDescent="0.25">
      <c r="A22" s="1"/>
      <c r="B22" s="1"/>
    </row>
    <row r="23" spans="1:2" ht="15" x14ac:dyDescent="0.25">
      <c r="A23" s="1"/>
      <c r="B23" s="1"/>
    </row>
    <row r="24" spans="1:2" ht="15" x14ac:dyDescent="0.25">
      <c r="A24" s="1"/>
      <c r="B24" s="1"/>
    </row>
    <row r="25" spans="1:2" ht="15" x14ac:dyDescent="0.25">
      <c r="A25" s="1"/>
      <c r="B25" s="1"/>
    </row>
    <row r="26" spans="1:2" ht="15" x14ac:dyDescent="0.25">
      <c r="A26" s="1"/>
      <c r="B26" s="1"/>
    </row>
    <row r="27" spans="1:2" ht="15" x14ac:dyDescent="0.25">
      <c r="A27" s="1"/>
      <c r="B27" s="1"/>
    </row>
    <row r="28" spans="1:2" ht="15" x14ac:dyDescent="0.25">
      <c r="A28" s="1"/>
      <c r="B28" s="1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Metadata_Formulas_for_score</vt:lpstr>
      <vt:lpstr>Master_datasheet</vt:lpstr>
      <vt:lpstr>Master_Average_Stream_Grade</vt:lpstr>
      <vt:lpstr>Specific_Annual_Report</vt:lpstr>
      <vt:lpstr>Report_from_Debbie</vt:lpstr>
      <vt:lpstr>Charts and Graphs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Myers</dc:creator>
  <cp:lastModifiedBy>Caroline Keson</cp:lastModifiedBy>
  <dcterms:created xsi:type="dcterms:W3CDTF">2014-10-14T12:20:36Z</dcterms:created>
  <dcterms:modified xsi:type="dcterms:W3CDTF">2021-05-04T18:55:05Z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f811d385db3d4a41993c370e4e132708</vt:lpwstr>
  </property>
</Properties>
</file>